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0d2c890dddbbcc/Desktop/Chads folder/Mumblebone/2025/"/>
    </mc:Choice>
  </mc:AlternateContent>
  <xr:revisionPtr revIDLastSave="96" documentId="8_{71EBE7AF-F4AA-41D0-B554-A8A1CA362D48}" xr6:coauthVersionLast="47" xr6:coauthVersionMax="47" xr10:uidLastSave="{A0718E18-6910-4C07-A141-A84D0A530D32}"/>
  <bookViews>
    <workbookView xWindow="-108" yWindow="-108" windowWidth="23256" windowHeight="12456" xr2:uid="{CDAD8B0F-5D5F-4833-B18D-32699110EA9E}"/>
  </bookViews>
  <sheets>
    <sheet name="Mumblebone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Aloeburn" localSheetId="0">[1]!Table810222324[#Data]</definedName>
    <definedName name="Aloeburn">[1]!Table810222324[#Data]</definedName>
    <definedName name="Aloeburn2020d" localSheetId="0">[1]!Table810222324[#Data]</definedName>
    <definedName name="Aloeburn2020d">[1]!Table810222324[#Data]</definedName>
    <definedName name="Aloeburn2020drop" localSheetId="0">[1]!Table810222324[#Data]</definedName>
    <definedName name="Aloeburn2020drop">[1]!Table810222324[#Data]</definedName>
    <definedName name="Eural20drop">#REF!</definedName>
    <definedName name="SG_DROPOUT" localSheetId="0">[2]!Table810221533345[#Data]</definedName>
    <definedName name="SG_DROPOUT">#REF!</definedName>
    <definedName name="SGEweDrop" localSheetId="0">[2]!Table810221533345[#Data]</definedName>
    <definedName name="SGEweDrop">#REF!</definedName>
    <definedName name="Weightings" localSheetId="0">[2]!Table1[#Data]</definedName>
    <definedName name="Weightings">[3]!Table1[#Data]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24" i="1" l="1"/>
  <c r="BE224" i="1"/>
  <c r="BF224" i="1"/>
  <c r="BG224" i="1"/>
  <c r="BD182" i="1"/>
  <c r="BE182" i="1"/>
  <c r="BF182" i="1"/>
  <c r="BG182" i="1"/>
  <c r="BD134" i="1"/>
  <c r="BE134" i="1"/>
  <c r="BF134" i="1"/>
  <c r="BG134" i="1"/>
  <c r="BD195" i="1"/>
  <c r="BE195" i="1"/>
  <c r="BF195" i="1"/>
  <c r="BG195" i="1"/>
  <c r="BD68" i="1"/>
  <c r="BE68" i="1"/>
  <c r="BF68" i="1"/>
  <c r="BG68" i="1"/>
  <c r="BD82" i="1"/>
  <c r="BE82" i="1"/>
  <c r="BF82" i="1"/>
  <c r="BG82" i="1"/>
  <c r="BD204" i="1"/>
  <c r="BE204" i="1"/>
  <c r="BF204" i="1"/>
  <c r="BG204" i="1"/>
  <c r="BD202" i="1"/>
  <c r="BE202" i="1"/>
  <c r="BF202" i="1"/>
  <c r="BG202" i="1"/>
  <c r="BD183" i="1"/>
  <c r="BE183" i="1"/>
  <c r="BF183" i="1"/>
  <c r="BG183" i="1"/>
  <c r="BD251" i="1"/>
  <c r="BE251" i="1"/>
  <c r="BF251" i="1"/>
  <c r="BG251" i="1"/>
  <c r="BD109" i="1"/>
  <c r="BE109" i="1"/>
  <c r="BF109" i="1"/>
  <c r="BG109" i="1"/>
  <c r="BD199" i="1"/>
  <c r="BE199" i="1"/>
  <c r="BF199" i="1"/>
  <c r="BG199" i="1"/>
  <c r="BD211" i="1"/>
  <c r="BE211" i="1"/>
  <c r="BF211" i="1"/>
  <c r="BG211" i="1"/>
  <c r="BD264" i="1"/>
  <c r="BE264" i="1"/>
  <c r="BF264" i="1"/>
  <c r="BG264" i="1"/>
  <c r="BD205" i="1"/>
  <c r="BE205" i="1"/>
  <c r="BF205" i="1"/>
  <c r="BG205" i="1"/>
  <c r="BD253" i="1"/>
  <c r="BE253" i="1"/>
  <c r="BF253" i="1"/>
  <c r="BG253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</calcChain>
</file>

<file path=xl/sharedStrings.xml><?xml version="1.0" encoding="utf-8"?>
<sst xmlns="http://schemas.openxmlformats.org/spreadsheetml/2006/main" count="1474" uniqueCount="737">
  <si>
    <t>Percentile</t>
  </si>
  <si>
    <t>WWT</t>
  </si>
  <si>
    <t>PWT</t>
  </si>
  <si>
    <t>YWT</t>
  </si>
  <si>
    <t>AWT</t>
  </si>
  <si>
    <t>HFAT</t>
  </si>
  <si>
    <t>YFAT</t>
  </si>
  <si>
    <t>HEMD</t>
  </si>
  <si>
    <t>YEMD</t>
  </si>
  <si>
    <t>YCFW</t>
  </si>
  <si>
    <t>ACFW</t>
  </si>
  <si>
    <t>YFD</t>
  </si>
  <si>
    <t>AFD</t>
  </si>
  <si>
    <t>YDCV</t>
  </si>
  <si>
    <t>YCURV</t>
  </si>
  <si>
    <t>YSL</t>
  </si>
  <si>
    <t>YSS</t>
  </si>
  <si>
    <t>YWEC</t>
  </si>
  <si>
    <t>EBWR</t>
  </si>
  <si>
    <t>EBCOV</t>
  </si>
  <si>
    <t>LDAG</t>
  </si>
  <si>
    <t>MBS</t>
  </si>
  <si>
    <t>WR</t>
  </si>
  <si>
    <t>YCON</t>
  </si>
  <si>
    <t>Con</t>
  </si>
  <si>
    <t>YLS</t>
  </si>
  <si>
    <t>LS</t>
  </si>
  <si>
    <t>ERA</t>
  </si>
  <si>
    <t>MWWT</t>
  </si>
  <si>
    <t>IMF</t>
  </si>
  <si>
    <t>SHRF5</t>
  </si>
  <si>
    <t>FR</t>
  </si>
  <si>
    <t>LFROT</t>
  </si>
  <si>
    <t>LCOL</t>
  </si>
  <si>
    <t>LCHAR</t>
  </si>
  <si>
    <t>CS</t>
  </si>
  <si>
    <t>SM</t>
  </si>
  <si>
    <t>XGA Index</t>
  </si>
  <si>
    <t>Top 1%</t>
  </si>
  <si>
    <t>Top 5%</t>
  </si>
  <si>
    <t>Top 10%</t>
  </si>
  <si>
    <t>Top 20%</t>
  </si>
  <si>
    <t>Top 30%</t>
  </si>
  <si>
    <t>Top 40%</t>
  </si>
  <si>
    <t>Top 50%</t>
  </si>
  <si>
    <t>Top 60%</t>
  </si>
  <si>
    <t>Top 70%</t>
  </si>
  <si>
    <t>Top 80%</t>
  </si>
  <si>
    <t>Top 90%</t>
  </si>
  <si>
    <t>Average</t>
  </si>
  <si>
    <t>1</t>
  </si>
  <si>
    <t>Mgmt No</t>
  </si>
  <si>
    <t>Sire</t>
  </si>
  <si>
    <t>Dam</t>
  </si>
  <si>
    <t>Poll</t>
  </si>
  <si>
    <t>YCUR</t>
  </si>
  <si>
    <t>SHEAR</t>
  </si>
  <si>
    <t>5000632023232937</t>
  </si>
  <si>
    <t>5000632023230293</t>
  </si>
  <si>
    <t>PH</t>
  </si>
  <si>
    <t>5000632022222333</t>
  </si>
  <si>
    <t>5000632023231695</t>
  </si>
  <si>
    <t>PP</t>
  </si>
  <si>
    <t>5000632023230817</t>
  </si>
  <si>
    <t>5000632023230741</t>
  </si>
  <si>
    <t>5000632022222364</t>
  </si>
  <si>
    <t>5000632022222450</t>
  </si>
  <si>
    <t>5000632021211938</t>
  </si>
  <si>
    <t>5000632018180928</t>
  </si>
  <si>
    <t>5000632022223285</t>
  </si>
  <si>
    <t>5000632018181799</t>
  </si>
  <si>
    <t>5000632021212476</t>
  </si>
  <si>
    <t>5030702022220844</t>
  </si>
  <si>
    <t>5000632022221425</t>
  </si>
  <si>
    <t>5000632021211844</t>
  </si>
  <si>
    <t>5000632020204113</t>
  </si>
  <si>
    <t>6090402021211226</t>
  </si>
  <si>
    <t>5000632020200544</t>
  </si>
  <si>
    <t>6092512019190760</t>
  </si>
  <si>
    <t>5000632021210031</t>
  </si>
  <si>
    <t>5000632022223375</t>
  </si>
  <si>
    <t>5000632022223535</t>
  </si>
  <si>
    <t>5000632021212925</t>
  </si>
  <si>
    <t>5000632021211545</t>
  </si>
  <si>
    <t>6092512020200081</t>
  </si>
  <si>
    <t>5000632021210401</t>
  </si>
  <si>
    <t>5000632020202419</t>
  </si>
  <si>
    <t>5000632022222665</t>
  </si>
  <si>
    <t>5000632022220032</t>
  </si>
  <si>
    <t>5000632019191710</t>
  </si>
  <si>
    <t>5030702022220239</t>
  </si>
  <si>
    <t>5000632022222201</t>
  </si>
  <si>
    <t>5000632021211825</t>
  </si>
  <si>
    <t>5000632021212446</t>
  </si>
  <si>
    <t>5000632020200518</t>
  </si>
  <si>
    <t>5000632018181769</t>
  </si>
  <si>
    <t>5000632021211689</t>
  </si>
  <si>
    <t>5000632019191123</t>
  </si>
  <si>
    <t>5000632022220325</t>
  </si>
  <si>
    <t>5000632023230006</t>
  </si>
  <si>
    <t>5000632022220846</t>
  </si>
  <si>
    <t>5000632022222134</t>
  </si>
  <si>
    <t>5000632022220893</t>
  </si>
  <si>
    <t>5000632023230623</t>
  </si>
  <si>
    <t>5000632022223309</t>
  </si>
  <si>
    <t>5000632020200511</t>
  </si>
  <si>
    <t>5000632023230290</t>
  </si>
  <si>
    <t>5000632020204308</t>
  </si>
  <si>
    <t>5000632019190455</t>
  </si>
  <si>
    <t>5000632021211645</t>
  </si>
  <si>
    <t>5000632022220648</t>
  </si>
  <si>
    <t>5000632020200563</t>
  </si>
  <si>
    <t>5000632020200160</t>
  </si>
  <si>
    <t>5000632021211510</t>
  </si>
  <si>
    <t>5000632022223540</t>
  </si>
  <si>
    <t>5000632019190638</t>
  </si>
  <si>
    <t>5000632019191101</t>
  </si>
  <si>
    <t>5000632020201310</t>
  </si>
  <si>
    <t>5000632023233889</t>
  </si>
  <si>
    <t>5000632023230726</t>
  </si>
  <si>
    <t>5000632023230511</t>
  </si>
  <si>
    <t>5000632023231192</t>
  </si>
  <si>
    <t>5000632023232161</t>
  </si>
  <si>
    <t>5000632018181044</t>
  </si>
  <si>
    <t>5000632023231242</t>
  </si>
  <si>
    <t>5000632023232752</t>
  </si>
  <si>
    <t>5000632017170245</t>
  </si>
  <si>
    <t>5000632023232728</t>
  </si>
  <si>
    <t>5000632023231257</t>
  </si>
  <si>
    <t>5000632023232063</t>
  </si>
  <si>
    <t>5000632023232832</t>
  </si>
  <si>
    <t>5000632023230633</t>
  </si>
  <si>
    <t>5000632023232189</t>
  </si>
  <si>
    <t>5000632023230696</t>
  </si>
  <si>
    <t>5000632023231474</t>
  </si>
  <si>
    <t>5000632023230340</t>
  </si>
  <si>
    <t>5000632023230241</t>
  </si>
  <si>
    <t>5000632023231064</t>
  </si>
  <si>
    <t>5000632023232642</t>
  </si>
  <si>
    <t>5000632023231306</t>
  </si>
  <si>
    <t>5000632023230752</t>
  </si>
  <si>
    <t>5000632023231952</t>
  </si>
  <si>
    <t>5000632023230461</t>
  </si>
  <si>
    <t>5000632023232775</t>
  </si>
  <si>
    <t>5000632023230145</t>
  </si>
  <si>
    <t>5000632020200399</t>
  </si>
  <si>
    <t/>
  </si>
  <si>
    <t>5000632022220870</t>
  </si>
  <si>
    <t>5000632023230453</t>
  </si>
  <si>
    <t>5000632021212069</t>
  </si>
  <si>
    <t>5000632023230406</t>
  </si>
  <si>
    <t>5000632022223111</t>
  </si>
  <si>
    <t>5000632023230496</t>
  </si>
  <si>
    <t>5000632020200254</t>
  </si>
  <si>
    <t>5000632020200474</t>
  </si>
  <si>
    <t>5000632021211686</t>
  </si>
  <si>
    <t>5000632021212249</t>
  </si>
  <si>
    <t>5000632023231176</t>
  </si>
  <si>
    <t>5000632021210969</t>
  </si>
  <si>
    <t>5000632020200841</t>
  </si>
  <si>
    <t>5000632022221561</t>
  </si>
  <si>
    <t>5000632021210790</t>
  </si>
  <si>
    <t>5000632020201016</t>
  </si>
  <si>
    <t>5000632021211583</t>
  </si>
  <si>
    <t>5000632019190871</t>
  </si>
  <si>
    <t>5000632021211399</t>
  </si>
  <si>
    <t>5000632020201370</t>
  </si>
  <si>
    <t>5000632023230518</t>
  </si>
  <si>
    <t>5000632023230989</t>
  </si>
  <si>
    <t>5000632023230568</t>
  </si>
  <si>
    <t>5000632023230864</t>
  </si>
  <si>
    <t>5000632023232283</t>
  </si>
  <si>
    <t>5000632023232538</t>
  </si>
  <si>
    <t>5000632023230234</t>
  </si>
  <si>
    <t>5000632023232347</t>
  </si>
  <si>
    <t>5000632023231162</t>
  </si>
  <si>
    <t>5000632023230245</t>
  </si>
  <si>
    <t>5000632023230341</t>
  </si>
  <si>
    <t>5000632023232074</t>
  </si>
  <si>
    <t>5000632023231359</t>
  </si>
  <si>
    <t>5000632023232805</t>
  </si>
  <si>
    <t>5000632023230117</t>
  </si>
  <si>
    <t>5000632023232662</t>
  </si>
  <si>
    <t>5000632021212634</t>
  </si>
  <si>
    <t>5000632023232698</t>
  </si>
  <si>
    <t>5000632023230975</t>
  </si>
  <si>
    <t>5000632023232458</t>
  </si>
  <si>
    <t>5000632023230872</t>
  </si>
  <si>
    <t>5000632023230246</t>
  </si>
  <si>
    <t>5000632023230748</t>
  </si>
  <si>
    <t>5000632023231417</t>
  </si>
  <si>
    <t>5000632023230546</t>
  </si>
  <si>
    <t>5000632023230891</t>
  </si>
  <si>
    <t>5000632020201212</t>
  </si>
  <si>
    <t>5000632022222080</t>
  </si>
  <si>
    <t>5000632019190063</t>
  </si>
  <si>
    <t>5000632023230076</t>
  </si>
  <si>
    <t>5000632020203958</t>
  </si>
  <si>
    <t>5000632022223372</t>
  </si>
  <si>
    <t>5000632021212480</t>
  </si>
  <si>
    <t>5000632022221348</t>
  </si>
  <si>
    <t>5000632021211064</t>
  </si>
  <si>
    <t>5000632020201113</t>
  </si>
  <si>
    <t>5000632021211690</t>
  </si>
  <si>
    <t>5000632022222352</t>
  </si>
  <si>
    <t>5000632022221307</t>
  </si>
  <si>
    <t>5000632021212681</t>
  </si>
  <si>
    <t>5000632021210123</t>
  </si>
  <si>
    <t>5000632021210648</t>
  </si>
  <si>
    <t>5000632021211430</t>
  </si>
  <si>
    <t>5000632019190391</t>
  </si>
  <si>
    <t>5000632020200378</t>
  </si>
  <si>
    <t>5000632022221563</t>
  </si>
  <si>
    <t>5000632021210863</t>
  </si>
  <si>
    <t>5000632020200309</t>
  </si>
  <si>
    <t>5000632022223417</t>
  </si>
  <si>
    <t>5000632022222785</t>
  </si>
  <si>
    <t>5000632019191849</t>
  </si>
  <si>
    <t>5000632023230260</t>
  </si>
  <si>
    <t>5000632023231154</t>
  </si>
  <si>
    <t>5000632021212415</t>
  </si>
  <si>
    <t>5000632021212335</t>
  </si>
  <si>
    <t>5000632022220287</t>
  </si>
  <si>
    <t>5000632020202158</t>
  </si>
  <si>
    <t>5000632022223060</t>
  </si>
  <si>
    <t>5000632019191051</t>
  </si>
  <si>
    <t>5000632022220923</t>
  </si>
  <si>
    <t>5000632023232473</t>
  </si>
  <si>
    <t>5000632023231315</t>
  </si>
  <si>
    <t>5000632020202347</t>
  </si>
  <si>
    <t>5000632021212914</t>
  </si>
  <si>
    <t>5000632021210628</t>
  </si>
  <si>
    <t>5000632021211718</t>
  </si>
  <si>
    <t>5000632020200716</t>
  </si>
  <si>
    <t>5000632022221057</t>
  </si>
  <si>
    <t>5000632019190376</t>
  </si>
  <si>
    <t>5000632019191351</t>
  </si>
  <si>
    <t>5000632022220077</t>
  </si>
  <si>
    <t>5000632021210613</t>
  </si>
  <si>
    <t>5000632021212206</t>
  </si>
  <si>
    <t>5000632021212244</t>
  </si>
  <si>
    <t>5000632020200163</t>
  </si>
  <si>
    <t>5000632020202321</t>
  </si>
  <si>
    <t>5000632022220075</t>
  </si>
  <si>
    <t>5000632020201591</t>
  </si>
  <si>
    <t>5000632019191461</t>
  </si>
  <si>
    <t>5000632018180980</t>
  </si>
  <si>
    <t>5000632022223818</t>
  </si>
  <si>
    <t>5000632023230484</t>
  </si>
  <si>
    <t>5000632021212522</t>
  </si>
  <si>
    <t>5000632021211396</t>
  </si>
  <si>
    <t>5000632022222133</t>
  </si>
  <si>
    <t>5000632019191696</t>
  </si>
  <si>
    <t>5000632019191114</t>
  </si>
  <si>
    <t>5000632021210206</t>
  </si>
  <si>
    <t>5000632022223392</t>
  </si>
  <si>
    <t>5000632020200335</t>
  </si>
  <si>
    <t>5000632021210681</t>
  </si>
  <si>
    <t>5000632017170534</t>
  </si>
  <si>
    <t>5000632022222678</t>
  </si>
  <si>
    <t>5000632021212876</t>
  </si>
  <si>
    <t>5000632022220722</t>
  </si>
  <si>
    <t>5000632020202233</t>
  </si>
  <si>
    <t>5000632022222967</t>
  </si>
  <si>
    <t>5000632019190291</t>
  </si>
  <si>
    <t>5000632022222409</t>
  </si>
  <si>
    <t>5000632021212924</t>
  </si>
  <si>
    <t>5000632021210012</t>
  </si>
  <si>
    <t>5000632022223726</t>
  </si>
  <si>
    <t>5000632019191468</t>
  </si>
  <si>
    <t>5000632019191909</t>
  </si>
  <si>
    <t>5000632021210290</t>
  </si>
  <si>
    <t>5000632022222659</t>
  </si>
  <si>
    <t>5000632020202638</t>
  </si>
  <si>
    <t>5000632021211507</t>
  </si>
  <si>
    <t>5000632023231108</t>
  </si>
  <si>
    <t>5000632020201160</t>
  </si>
  <si>
    <t>5000632023232678</t>
  </si>
  <si>
    <t>5000632023230136</t>
  </si>
  <si>
    <t>5000632023230648</t>
  </si>
  <si>
    <t>5000632023230466</t>
  </si>
  <si>
    <t>5000632018181660</t>
  </si>
  <si>
    <t>5000632023233796</t>
  </si>
  <si>
    <t>5000632020200253</t>
  </si>
  <si>
    <t>5000632023231981</t>
  </si>
  <si>
    <t>5000632023230956</t>
  </si>
  <si>
    <t>5000632023231546</t>
  </si>
  <si>
    <t>5000632023232902</t>
  </si>
  <si>
    <t>5000632023232813</t>
  </si>
  <si>
    <t>5000632023232098</t>
  </si>
  <si>
    <t>5000632023232850</t>
  </si>
  <si>
    <t>5000632023230578</t>
  </si>
  <si>
    <t>5000632023232374</t>
  </si>
  <si>
    <t>5000632023231368</t>
  </si>
  <si>
    <t>5000632023230449</t>
  </si>
  <si>
    <t>5000632023230641</t>
  </si>
  <si>
    <t>5000632023230990</t>
  </si>
  <si>
    <t>5000632023231165</t>
  </si>
  <si>
    <t>5000632023232100</t>
  </si>
  <si>
    <t>5000632023230783</t>
  </si>
  <si>
    <t>5000632023231652</t>
  </si>
  <si>
    <t>5000632023232352</t>
  </si>
  <si>
    <t>5000632023233855</t>
  </si>
  <si>
    <t>5000632022221960</t>
  </si>
  <si>
    <t>5000632021212756</t>
  </si>
  <si>
    <t>5000632023232491</t>
  </si>
  <si>
    <t>5000632021210263</t>
  </si>
  <si>
    <t>5000632018181974</t>
  </si>
  <si>
    <t>5000632022222116</t>
  </si>
  <si>
    <t>5000632022223325</t>
  </si>
  <si>
    <t>5000632020201375</t>
  </si>
  <si>
    <t>5000632021210115</t>
  </si>
  <si>
    <t>5000632020200202</t>
  </si>
  <si>
    <t>5000632021210784</t>
  </si>
  <si>
    <t>5000632021212061</t>
  </si>
  <si>
    <t>5000632022222136</t>
  </si>
  <si>
    <t>5000632019191301</t>
  </si>
  <si>
    <t>5000632021211593</t>
  </si>
  <si>
    <t>5000632020201788</t>
  </si>
  <si>
    <t>5000632019190317</t>
  </si>
  <si>
    <t>5000632023230638</t>
  </si>
  <si>
    <t>5000632022220117</t>
  </si>
  <si>
    <t>5000632021212462</t>
  </si>
  <si>
    <t>5000632021211022</t>
  </si>
  <si>
    <t>5000632018181917</t>
  </si>
  <si>
    <t>5000632021212152</t>
  </si>
  <si>
    <t>5000632023230869</t>
  </si>
  <si>
    <t>5000632022220810</t>
  </si>
  <si>
    <t>5000632019191662</t>
  </si>
  <si>
    <t>5000632021212143</t>
  </si>
  <si>
    <t>5000632021211913</t>
  </si>
  <si>
    <t>5000632018180821</t>
  </si>
  <si>
    <t>5000632023231541</t>
  </si>
  <si>
    <t>5000632020200725</t>
  </si>
  <si>
    <t>5000632022221547</t>
  </si>
  <si>
    <t>5000632020200586</t>
  </si>
  <si>
    <t>5000632020201217</t>
  </si>
  <si>
    <t>5000632020200412</t>
  </si>
  <si>
    <t>5000632020202460</t>
  </si>
  <si>
    <t>5000632020203306</t>
  </si>
  <si>
    <t>5000632020200477</t>
  </si>
  <si>
    <t>5000632020200106</t>
  </si>
  <si>
    <t>5000632022223074</t>
  </si>
  <si>
    <t>5000632020201786</t>
  </si>
  <si>
    <t>5000632020202314</t>
  </si>
  <si>
    <t>5000632019192287</t>
  </si>
  <si>
    <t>5000632021210195</t>
  </si>
  <si>
    <t>5000632022220545</t>
  </si>
  <si>
    <t>5000632023230968</t>
  </si>
  <si>
    <t>5000632021211055</t>
  </si>
  <si>
    <t>5000632020200454</t>
  </si>
  <si>
    <t>5000632021211664</t>
  </si>
  <si>
    <t>5000632022221114</t>
  </si>
  <si>
    <t>5000632020201803</t>
  </si>
  <si>
    <t>5000632019191702</t>
  </si>
  <si>
    <t>5000632020203850</t>
  </si>
  <si>
    <t>5000632022223577</t>
  </si>
  <si>
    <t>5000632021212742</t>
  </si>
  <si>
    <t>5000632023230437</t>
  </si>
  <si>
    <t>5000632021212774</t>
  </si>
  <si>
    <t>5000632020202593</t>
  </si>
  <si>
    <t>5000632022222431</t>
  </si>
  <si>
    <t>5000632017170757</t>
  </si>
  <si>
    <t>5000632022220857</t>
  </si>
  <si>
    <t>5000632021211315</t>
  </si>
  <si>
    <t>5000632021211079</t>
  </si>
  <si>
    <t>5000632020202344</t>
  </si>
  <si>
    <t>5000632022223103</t>
  </si>
  <si>
    <t>5000632021212055</t>
  </si>
  <si>
    <t>5000632022223421</t>
  </si>
  <si>
    <t>5000632018181038</t>
  </si>
  <si>
    <t>5000632022220116</t>
  </si>
  <si>
    <t>5000632019190007</t>
  </si>
  <si>
    <t>5000632022220286</t>
  </si>
  <si>
    <t>5000632022221437</t>
  </si>
  <si>
    <t>5000632018180535</t>
  </si>
  <si>
    <t>5000632019190925</t>
  </si>
  <si>
    <t>5000632022223272</t>
  </si>
  <si>
    <t>5000632022222614</t>
  </si>
  <si>
    <t>5000632020202169</t>
  </si>
  <si>
    <t>5000632022223674</t>
  </si>
  <si>
    <t>5000632022220874</t>
  </si>
  <si>
    <t>5000632022220953</t>
  </si>
  <si>
    <t>5000632021212049</t>
  </si>
  <si>
    <t>5000632022223734</t>
  </si>
  <si>
    <t>5000632017171362</t>
  </si>
  <si>
    <t>5000632021210130</t>
  </si>
  <si>
    <t>5000632021212219</t>
  </si>
  <si>
    <t>5000632019190540</t>
  </si>
  <si>
    <t>5000632020203779</t>
  </si>
  <si>
    <t>5000632022221575</t>
  </si>
  <si>
    <t>5000632017172499</t>
  </si>
  <si>
    <t>5000632022220693</t>
  </si>
  <si>
    <t>5000632022223171</t>
  </si>
  <si>
    <t>5000632023230284</t>
  </si>
  <si>
    <t>5000632022223582</t>
  </si>
  <si>
    <t>Column1</t>
  </si>
  <si>
    <t>500063-2024-242035</t>
  </si>
  <si>
    <t>500063-2024-240986</t>
  </si>
  <si>
    <t>500063-2024-240325</t>
  </si>
  <si>
    <t>500063-2024-242315</t>
  </si>
  <si>
    <t>500063-2024-240464</t>
  </si>
  <si>
    <t>500063-2024-241060</t>
  </si>
  <si>
    <t>500063-2024-242052</t>
  </si>
  <si>
    <t>500063-2024-240118</t>
  </si>
  <si>
    <t>500063-2024-240570</t>
  </si>
  <si>
    <t>500063-2024-240837</t>
  </si>
  <si>
    <t>500063-2024-240221</t>
  </si>
  <si>
    <t>500063-2024-242471</t>
  </si>
  <si>
    <t>500063-2024-242331</t>
  </si>
  <si>
    <t>500063-2024-240335</t>
  </si>
  <si>
    <t>500063-2024-241443</t>
  </si>
  <si>
    <t>500063-2024-242042</t>
  </si>
  <si>
    <t>500063-2024-240133</t>
  </si>
  <si>
    <t>500063-2024-242019</t>
  </si>
  <si>
    <t>500063-2024-240531</t>
  </si>
  <si>
    <t>500063-2024-240170</t>
  </si>
  <si>
    <t>500063-2024-241250</t>
  </si>
  <si>
    <t>500063-2024-241577</t>
  </si>
  <si>
    <t>500063-2024-241361</t>
  </si>
  <si>
    <t>500063-2024-242164</t>
  </si>
  <si>
    <t>500063-2024-241779</t>
  </si>
  <si>
    <t>500063-2024-241517</t>
  </si>
  <si>
    <t>500063-2024-240823</t>
  </si>
  <si>
    <t>500063-2024-241762</t>
  </si>
  <si>
    <t>500063-2024-240178</t>
  </si>
  <si>
    <t>500063-2024-241124</t>
  </si>
  <si>
    <t>500063-2024-241544</t>
  </si>
  <si>
    <t>500063-2024-241296</t>
  </si>
  <si>
    <t>500063-2024-241644</t>
  </si>
  <si>
    <t>500063-2024-240142</t>
  </si>
  <si>
    <t>500063-2024-242040</t>
  </si>
  <si>
    <t>500063-2024-240051</t>
  </si>
  <si>
    <t>500063-2024-240824</t>
  </si>
  <si>
    <t>500063-2024-240097</t>
  </si>
  <si>
    <t>500063-2024-242201</t>
  </si>
  <si>
    <t>500063-2024-241332</t>
  </si>
  <si>
    <t>500063-2024-241248</t>
  </si>
  <si>
    <t>500063-2024-242152</t>
  </si>
  <si>
    <t>500063-2024-240974</t>
  </si>
  <si>
    <t>500063-2024-240428</t>
  </si>
  <si>
    <t>500063-2024-240122</t>
  </si>
  <si>
    <t>500063-2024-241414</t>
  </si>
  <si>
    <t>500063-2024-242449</t>
  </si>
  <si>
    <t>500063-2024-241191</t>
  </si>
  <si>
    <t>500063-2024-241545</t>
  </si>
  <si>
    <t>500063-2024-240386</t>
  </si>
  <si>
    <t>500063-2024-240013</t>
  </si>
  <si>
    <t>500063-2024-241064</t>
  </si>
  <si>
    <t>500063-2024-241067</t>
  </si>
  <si>
    <t>500063-2024-242173</t>
  </si>
  <si>
    <t>500063-2024-241643</t>
  </si>
  <si>
    <t>500063-2024-242071</t>
  </si>
  <si>
    <t>500063-2024-240481</t>
  </si>
  <si>
    <t>500063-2024-240912</t>
  </si>
  <si>
    <t>500063-2024-240625</t>
  </si>
  <si>
    <t>500063-2024-241100</t>
  </si>
  <si>
    <t>500063-2024-241054</t>
  </si>
  <si>
    <t>500063-2024-241154</t>
  </si>
  <si>
    <t>500063-2024-240638</t>
  </si>
  <si>
    <t>500063-2024-242036</t>
  </si>
  <si>
    <t>500063-2024-242011</t>
  </si>
  <si>
    <t>500063-2024-240419</t>
  </si>
  <si>
    <t>500063-2024-243074</t>
  </si>
  <si>
    <t>500063-2024-241111</t>
  </si>
  <si>
    <t>500063-2024-240891</t>
  </si>
  <si>
    <t>500063-2024-241502</t>
  </si>
  <si>
    <t>500063-2024-241308</t>
  </si>
  <si>
    <t>500063-2024-240514</t>
  </si>
  <si>
    <t>500063-2024-242568</t>
  </si>
  <si>
    <t>500063-2024-240789</t>
  </si>
  <si>
    <t>500063-2024-241896</t>
  </si>
  <si>
    <t>500063-2024-241751</t>
  </si>
  <si>
    <t>500063-2024-241871</t>
  </si>
  <si>
    <t>500063-2024-240102</t>
  </si>
  <si>
    <t>500063-2024-242211</t>
  </si>
  <si>
    <t>500063-2024-242017</t>
  </si>
  <si>
    <t>500063-2024-242083</t>
  </si>
  <si>
    <t>500063-2024-241570</t>
  </si>
  <si>
    <t>500063-2024-241400</t>
  </si>
  <si>
    <t>500063-2024-242098</t>
  </si>
  <si>
    <t>500063-2024-240604</t>
  </si>
  <si>
    <t>500063-2024-241773</t>
  </si>
  <si>
    <t>500063-2024-240528</t>
  </si>
  <si>
    <t>500063-2024-240875</t>
  </si>
  <si>
    <t>500063-2024-240619</t>
  </si>
  <si>
    <t>500063-2024-242266</t>
  </si>
  <si>
    <t>500063-2024-240842</t>
  </si>
  <si>
    <t>500063-2024-240320</t>
  </si>
  <si>
    <t>500063-2024-241844</t>
  </si>
  <si>
    <t>500063-2024-243048</t>
  </si>
  <si>
    <t>500063-2024-241979</t>
  </si>
  <si>
    <t>500063-2024-241357</t>
  </si>
  <si>
    <t>500063-2024-243017</t>
  </si>
  <si>
    <t>500063-2024-242850</t>
  </si>
  <si>
    <t>500063-2024-243081</t>
  </si>
  <si>
    <t>500063-2024-242828</t>
  </si>
  <si>
    <t>500063-2024-242734</t>
  </si>
  <si>
    <t>500063-2024-242699</t>
  </si>
  <si>
    <t>500063-2024-242671</t>
  </si>
  <si>
    <t>500063-2024-242601</t>
  </si>
  <si>
    <t>500063-2024-243030</t>
  </si>
  <si>
    <t>500063-2024-242959</t>
  </si>
  <si>
    <t>500063-2024-242781</t>
  </si>
  <si>
    <t>500063-2024-243107</t>
  </si>
  <si>
    <t>500063-2024-242979</t>
  </si>
  <si>
    <t>500063-2024-243166</t>
  </si>
  <si>
    <t>500063-2024-242841</t>
  </si>
  <si>
    <t>500063-2024-243076</t>
  </si>
  <si>
    <t>500063-2024-243105</t>
  </si>
  <si>
    <t>500063-2024-242073</t>
  </si>
  <si>
    <t>500063-2024-243172</t>
  </si>
  <si>
    <t>500063-2024-240504</t>
  </si>
  <si>
    <t>500063-2024-242696</t>
  </si>
  <si>
    <t>500063-2024-242799</t>
  </si>
  <si>
    <t>500063-2024-241857</t>
  </si>
  <si>
    <t>500063-2024-242588</t>
  </si>
  <si>
    <t>500063-2024-242260</t>
  </si>
  <si>
    <t>500063-2024-241059</t>
  </si>
  <si>
    <t>500063-2024-242343</t>
  </si>
  <si>
    <t>500063-2024-240696</t>
  </si>
  <si>
    <t>500063-2024-240803</t>
  </si>
  <si>
    <t>500063-2024-240645</t>
  </si>
  <si>
    <t>500063-2024-241319</t>
  </si>
  <si>
    <t>500063-2024-240971</t>
  </si>
  <si>
    <t>500063-2024-241555</t>
  </si>
  <si>
    <t>500063-2024-240758</t>
  </si>
  <si>
    <t>500063-2024-240392</t>
  </si>
  <si>
    <t>500063-2024-240662</t>
  </si>
  <si>
    <t>500063-2024-240767</t>
  </si>
  <si>
    <t>500063-2024-241654</t>
  </si>
  <si>
    <t>500063-2024-242399</t>
  </si>
  <si>
    <t>500063-2024-240760</t>
  </si>
  <si>
    <t>500063-2024-240213</t>
  </si>
  <si>
    <t>500063-2024-242112</t>
  </si>
  <si>
    <t>500063-2024-241346</t>
  </si>
  <si>
    <t>500063-2024-240496</t>
  </si>
  <si>
    <t>500063-2024-241527</t>
  </si>
  <si>
    <t>500063-2024-240019</t>
  </si>
  <si>
    <t>500063-2024-240660</t>
  </si>
  <si>
    <t>500063-2024-242161</t>
  </si>
  <si>
    <t>500063-2024-240983</t>
  </si>
  <si>
    <t>500063-2024-240739</t>
  </si>
  <si>
    <t>500063-2024-242026</t>
  </si>
  <si>
    <t>500063-2024-241485</t>
  </si>
  <si>
    <t>500063-2024-241449</t>
  </si>
  <si>
    <t>500063-2024-241615</t>
  </si>
  <si>
    <t>500063-2024-241061</t>
  </si>
  <si>
    <t>500063-2024-240240</t>
  </si>
  <si>
    <t>500063-2024-242065</t>
  </si>
  <si>
    <t>500063-2024-242318</t>
  </si>
  <si>
    <t>500063-2024-241931</t>
  </si>
  <si>
    <t>500063-2024-240073</t>
  </si>
  <si>
    <t>500063-2024-242482</t>
  </si>
  <si>
    <t>500063-2024-240939</t>
  </si>
  <si>
    <t>500063-2024-241471</t>
  </si>
  <si>
    <t>500063-2024-240581</t>
  </si>
  <si>
    <t>500063-2024-241514</t>
  </si>
  <si>
    <t>500063-2024-242258</t>
  </si>
  <si>
    <t>500063-2024-240101</t>
  </si>
  <si>
    <t>500063-2024-240757</t>
  </si>
  <si>
    <t>500063-2024-241063</t>
  </si>
  <si>
    <t>500063-2024-240954</t>
  </si>
  <si>
    <t>500063-2024-242624</t>
  </si>
  <si>
    <t>500063-2024-240272</t>
  </si>
  <si>
    <t>500063-2024-242310</t>
  </si>
  <si>
    <t>500063-2024-241037</t>
  </si>
  <si>
    <t>500063-2024-240622</t>
  </si>
  <si>
    <t>500063-2024-241850</t>
  </si>
  <si>
    <t>500063-2024-240709</t>
  </si>
  <si>
    <t>500063-2024-241264</t>
  </si>
  <si>
    <t>500063-2024-242731</t>
  </si>
  <si>
    <t>500063-2024-242285</t>
  </si>
  <si>
    <t>500063-2024-242014</t>
  </si>
  <si>
    <t>500063-2024-242422</t>
  </si>
  <si>
    <t>500063-2024-241440</t>
  </si>
  <si>
    <t>500063-2024-240500</t>
  </si>
  <si>
    <t>500063-2024-242204</t>
  </si>
  <si>
    <t>500063-2024-240502</t>
  </si>
  <si>
    <t>500063-2024-241492</t>
  </si>
  <si>
    <t>500063-2024-240360</t>
  </si>
  <si>
    <t>500063-2024-240179</t>
  </si>
  <si>
    <t>500063-2024-240917</t>
  </si>
  <si>
    <t>500063-2024-240486</t>
  </si>
  <si>
    <t>500063-2024-241897</t>
  </si>
  <si>
    <t>500063-2024-240882</t>
  </si>
  <si>
    <t>500063-2024-242176</t>
  </si>
  <si>
    <t>500063-2024-240871</t>
  </si>
  <si>
    <t>500063-2024-240050</t>
  </si>
  <si>
    <t>500063-2024-240800</t>
  </si>
  <si>
    <t>500063-2024-241730</t>
  </si>
  <si>
    <t>500063-2024-240641</t>
  </si>
  <si>
    <t>500063-2024-240679</t>
  </si>
  <si>
    <t>500063-2024-240449</t>
  </si>
  <si>
    <t>500063-2024-240186</t>
  </si>
  <si>
    <t>500063-2024-240893</t>
  </si>
  <si>
    <t>500063-2024-241256</t>
  </si>
  <si>
    <t>500063-2024-242617</t>
  </si>
  <si>
    <t>500063-2024-242679</t>
  </si>
  <si>
    <t>500063-2024-242780</t>
  </si>
  <si>
    <t>500063-2024-242712</t>
  </si>
  <si>
    <t>500063-2024-242831</t>
  </si>
  <si>
    <t>500063-2024-242957</t>
  </si>
  <si>
    <t>500063-2024-242820</t>
  </si>
  <si>
    <t>500063-2024-242908</t>
  </si>
  <si>
    <t>500063-2024-240151</t>
  </si>
  <si>
    <t>500063-2024-242923</t>
  </si>
  <si>
    <t>500063-2024-243057</t>
  </si>
  <si>
    <t>500063-2024-243039</t>
  </si>
  <si>
    <t>500063-2024-243099</t>
  </si>
  <si>
    <t>500063-2024-242625</t>
  </si>
  <si>
    <t>500063-2024-242824</t>
  </si>
  <si>
    <t>500063-2024-242547</t>
  </si>
  <si>
    <t>500063-2024-242860</t>
  </si>
  <si>
    <t>500063-2024-242700</t>
  </si>
  <si>
    <t>500063-2024-242802</t>
  </si>
  <si>
    <t>500063-2024-242782</t>
  </si>
  <si>
    <t>500063-2024-241867</t>
  </si>
  <si>
    <t>500063-2024-241181</t>
  </si>
  <si>
    <t>500063-2024-240006</t>
  </si>
  <si>
    <t>500063-2024-241377</t>
  </si>
  <si>
    <t>500063-2024-241136</t>
  </si>
  <si>
    <t>500063-2024-240705</t>
  </si>
  <si>
    <t>500063-2024-240681</t>
  </si>
  <si>
    <t>500063-2024-240491</t>
  </si>
  <si>
    <t>500063-2024-241325</t>
  </si>
  <si>
    <t>500063-2024-240539</t>
  </si>
  <si>
    <t>500063-2024-241422</t>
  </si>
  <si>
    <t>500063-2024-241421</t>
  </si>
  <si>
    <t>500063-2024-241951</t>
  </si>
  <si>
    <t>500063-2024-241932</t>
  </si>
  <si>
    <t>500063-2024-242068</t>
  </si>
  <si>
    <t>500063-2024-242773</t>
  </si>
  <si>
    <t>500063-2024-242452</t>
  </si>
  <si>
    <t>500063-2024-241996</t>
  </si>
  <si>
    <t>500063-2024-240599</t>
  </si>
  <si>
    <t>500063-2024-240562</t>
  </si>
  <si>
    <t>500063-2024-242557</t>
  </si>
  <si>
    <t>500063-2024-242621</t>
  </si>
  <si>
    <t>500063-2024-243024</t>
  </si>
  <si>
    <t>500063-2024-242726</t>
  </si>
  <si>
    <t>500063-2024-242771</t>
  </si>
  <si>
    <t>500063-2024-242703</t>
  </si>
  <si>
    <t>500063-2024-243152</t>
  </si>
  <si>
    <t>500063-2024-242641</t>
  </si>
  <si>
    <t>500063-2024-242559</t>
  </si>
  <si>
    <t>500063-2024-240710</t>
  </si>
  <si>
    <t>500063-2024-242610</t>
  </si>
  <si>
    <t>500063-2024-242713</t>
  </si>
  <si>
    <t>500063-2024-243054</t>
  </si>
  <si>
    <t>500063-2024-242632</t>
  </si>
  <si>
    <t>500063-2024-242425</t>
  </si>
  <si>
    <t>500063-2024-243140</t>
  </si>
  <si>
    <t>500063-2024-240678</t>
  </si>
  <si>
    <t>500063-2024-243090</t>
  </si>
  <si>
    <t>500063-2024-242754</t>
  </si>
  <si>
    <t>500063-2024-242786</t>
  </si>
  <si>
    <t>500063-2024-241227</t>
  </si>
  <si>
    <t>500063-2024-240894</t>
  </si>
  <si>
    <t>500063-2024-240597</t>
  </si>
  <si>
    <t>500063-2024-241698</t>
  </si>
  <si>
    <t>500063-2024-240017</t>
  </si>
  <si>
    <t>500063-2024-240935</t>
  </si>
  <si>
    <t>500063-2024-240533</t>
  </si>
  <si>
    <t>500063-2024-240895</t>
  </si>
  <si>
    <t>500063-2024-240853</t>
  </si>
  <si>
    <t>500063-2024-242491</t>
  </si>
  <si>
    <t>500063-2024-242136</t>
  </si>
  <si>
    <t>500063-2024-240623</t>
  </si>
  <si>
    <t>500063-2024-240077</t>
  </si>
  <si>
    <t>500063-2024-242324</t>
  </si>
  <si>
    <t>500063-2024-240976</t>
  </si>
  <si>
    <t>500063-2024-240365</t>
  </si>
  <si>
    <t>500063-2024-242303</t>
  </si>
  <si>
    <t>500063-2024-240865</t>
  </si>
  <si>
    <t>500063-2024-241112</t>
  </si>
  <si>
    <t>500063-2024-240820</t>
  </si>
  <si>
    <t>500063-2024-240534</t>
  </si>
  <si>
    <t>500063-2024-242151</t>
  </si>
  <si>
    <t>500063-2024-241639</t>
  </si>
  <si>
    <t>500063-2024-240732</t>
  </si>
  <si>
    <t>500063-2024-240712</t>
  </si>
  <si>
    <t>500063-2024-240602</t>
  </si>
  <si>
    <t>500063-2024-240989</t>
  </si>
  <si>
    <t>500063-2024-240845</t>
  </si>
  <si>
    <t>500063-2024-241004</t>
  </si>
  <si>
    <t>500063-2024-242138</t>
  </si>
  <si>
    <t>500063-2024-240855</t>
  </si>
  <si>
    <t>500063-2024-241156</t>
  </si>
  <si>
    <t>500063-2024-242025</t>
  </si>
  <si>
    <t>500063-2024-242356</t>
  </si>
  <si>
    <t>500063-2024-240297</t>
  </si>
  <si>
    <t>500063-2024-242092</t>
  </si>
  <si>
    <t>500063-2024-242446</t>
  </si>
  <si>
    <t>500063-2024-242594</t>
  </si>
  <si>
    <t>500063-2024-243012</t>
  </si>
  <si>
    <t>500063-2024-242722</t>
  </si>
  <si>
    <t>VID</t>
  </si>
  <si>
    <t>Lot</t>
  </si>
  <si>
    <t>Sire VID</t>
  </si>
  <si>
    <t>Glen220844</t>
  </si>
  <si>
    <t>MT211226</t>
  </si>
  <si>
    <t>TV190760</t>
  </si>
  <si>
    <t>TV200081</t>
  </si>
  <si>
    <t>Dam Drop</t>
  </si>
  <si>
    <t>Sire Drop</t>
  </si>
  <si>
    <t>Mum Index</t>
  </si>
  <si>
    <t>Wool Index</t>
  </si>
  <si>
    <t>Mic</t>
  </si>
  <si>
    <t>SD</t>
  </si>
  <si>
    <t>CV</t>
  </si>
  <si>
    <t>CF</t>
  </si>
  <si>
    <t>Front Shape</t>
  </si>
  <si>
    <t>Front Roll</t>
  </si>
  <si>
    <t>Front Twist</t>
  </si>
  <si>
    <t>Front Pastern</t>
  </si>
  <si>
    <t>Back Pastern</t>
  </si>
  <si>
    <t>Back Shape</t>
  </si>
  <si>
    <t>Back Roll</t>
  </si>
  <si>
    <t>Hocks</t>
  </si>
  <si>
    <t>Comment</t>
  </si>
  <si>
    <t>Out of Ewe Lamb</t>
  </si>
  <si>
    <t>Out of Ram Lamb</t>
  </si>
  <si>
    <t>Out of Ewe Lamb &amp; Ram Lamb</t>
  </si>
  <si>
    <t>BT</t>
  </si>
  <si>
    <t>RT</t>
  </si>
  <si>
    <t>Twin Out of Ewe Lamb &amp; Ram Lamb</t>
  </si>
  <si>
    <t>Twin Out of Ewe Lamb</t>
  </si>
  <si>
    <t>Replacement Ram</t>
  </si>
  <si>
    <t>Key:</t>
  </si>
  <si>
    <t>Used as a ram lamb in 2025 Stud joining</t>
  </si>
  <si>
    <t xml:space="preserve"> </t>
  </si>
  <si>
    <t>Wool Tested: 5th May 2025</t>
  </si>
  <si>
    <t>W Rank</t>
  </si>
  <si>
    <t>M Rank</t>
  </si>
  <si>
    <t>C Rank</t>
  </si>
  <si>
    <t>Carcass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</si>
</sst>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7" tint="0.39994506668294322"/>
      </right>
      <top/>
      <bottom/>
      <diagonal/>
    </border>
    <border>
      <left style="thin">
        <color theme="7" tint="0.39994506668294322"/>
      </left>
      <right style="thin">
        <color theme="7" tint="0.39994506668294322"/>
      </right>
      <top/>
      <bottom/>
      <diagonal/>
    </border>
    <border>
      <left style="thin">
        <color theme="7" tint="0.39994506668294322"/>
      </left>
      <right/>
      <top/>
      <bottom/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1454817346722"/>
      </top>
      <bottom style="medium">
        <color theme="7" tint="0.39991454817346722"/>
      </bottom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14548173467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88402966399123"/>
      </right>
      <top style="medium">
        <color theme="7" tint="0.39991454817346722"/>
      </top>
      <bottom style="medium">
        <color theme="7" tint="0.3999145481734672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0" borderId="1" xfId="0" applyFont="1" applyBorder="1"/>
    <xf numFmtId="2" fontId="4" fillId="0" borderId="2" xfId="0" applyNumberFormat="1" applyFont="1" applyBorder="1"/>
    <xf numFmtId="0" fontId="4" fillId="0" borderId="2" xfId="0" applyFont="1" applyBorder="1"/>
    <xf numFmtId="0" fontId="3" fillId="3" borderId="4" xfId="0" applyFont="1" applyFill="1" applyBorder="1"/>
    <xf numFmtId="2" fontId="4" fillId="3" borderId="5" xfId="0" applyNumberFormat="1" applyFont="1" applyFill="1" applyBorder="1"/>
    <xf numFmtId="0" fontId="1" fillId="0" borderId="0" xfId="0" applyFont="1"/>
    <xf numFmtId="0" fontId="4" fillId="0" borderId="1" xfId="0" applyFont="1" applyBorder="1"/>
    <xf numFmtId="0" fontId="0" fillId="4" borderId="0" xfId="0" applyFill="1"/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0" xfId="0" applyFont="1"/>
    <xf numFmtId="0" fontId="3" fillId="6" borderId="1" xfId="0" applyFont="1" applyFill="1" applyBorder="1" applyAlignment="1">
      <alignment horizontal="center"/>
    </xf>
    <xf numFmtId="0" fontId="0" fillId="6" borderId="0" xfId="0" applyFill="1"/>
    <xf numFmtId="164" fontId="4" fillId="0" borderId="0" xfId="0" applyNumberFormat="1" applyFont="1"/>
    <xf numFmtId="1" fontId="4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5" borderId="0" xfId="0" applyFont="1" applyFill="1" applyAlignment="1"/>
  </cellXfs>
  <cellStyles count="1">
    <cellStyle name="Normal" xfId="0" builtinId="0"/>
  </cellStyles>
  <dxfs count="143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7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theme="7" tint="0.39994506668294322"/>
        </left>
        <right style="thin">
          <color theme="7" tint="0.39994506668294322"/>
        </right>
        <top/>
        <bottom/>
      </border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border diagonalUp="0" diagonalDown="0">
        <left style="thick">
          <color theme="7" tint="0.39994506668294322"/>
        </left>
        <right style="thick">
          <color theme="7" tint="0.39994506668294322"/>
        </right>
        <top style="thick">
          <color theme="7" tint="0.39994506668294322"/>
        </top>
        <bottom style="thick">
          <color theme="7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7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/>
        <right style="thin">
          <color theme="7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 style="thin">
          <color theme="7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 style="thin">
          <color theme="7" tint="0.3999450666829432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/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  <dxf>
      <border diagonalUp="0" diagonalDown="0">
        <left style="thick">
          <color theme="7" tint="0.39994506668294322"/>
        </left>
        <right style="thick">
          <color theme="7" tint="0.39994506668294322"/>
        </right>
        <top style="thick">
          <color theme="7" tint="0.39994506668294322"/>
        </top>
        <bottom style="thick">
          <color theme="7" tint="0.3999450666829432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border diagonalUp="0" diagonalDown="0">
        <left style="thin">
          <color theme="7" tint="0.39994506668294322"/>
        </left>
        <right style="thin">
          <color theme="7" tint="0.39994506668294322"/>
        </right>
        <top/>
        <bottom/>
        <vertical style="thin">
          <color theme="7" tint="0.3999450666829432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microsoft.com/office/2017/10/relationships/person" Target="persons/perso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2</xdr:row>
      <xdr:rowOff>89647</xdr:rowOff>
    </xdr:from>
    <xdr:to>
      <xdr:col>5</xdr:col>
      <xdr:colOff>142835</xdr:colOff>
      <xdr:row>7</xdr:row>
      <xdr:rowOff>169204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EF8691-CA77-41E6-BB51-1E990F81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89" y="474457"/>
          <a:ext cx="2880208" cy="1079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68be7e8a2431640/Desktop/Templates/Templates/Dropout%20for%20sheep%20genetics%2021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68be7e8a2431640/Desktop/Templates/Clients/MerinoIndexDevelopment(SGDROPOUT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be94426db3695aa/Desktop/Next%20Gen%20Agri/Clients/Mumblebone/SG%20Download%20Index%20Tool/Mumblebone%2017.09.2025%20Merino%20SG%20Manual%20Download%20Index%20with%20HFAT%20(7).xlsm" TargetMode="External"/><Relationship Id="rId1" Type="http://schemas.openxmlformats.org/officeDocument/2006/relationships/externalLinkPath" Target="/7be94426db3695aa/Desktop/Next%20Gen%20Agri/Clients/Mumblebone/SG%20Download%20Index%20Tool/Mumblebone%2017.09.2025%20Merino%20SG%20Manual%20Download%20Index%20with%20HFAT%20(7)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ber\Downloads\Replacement%20rams%20wool%20data.csv" TargetMode="External"/><Relationship Id="rId1" Type="http://schemas.openxmlformats.org/officeDocument/2006/relationships/externalLinkPath" Target="file:///C:\Users\Amber\Downloads\Replacement%20rams%20wool%20data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inos"/>
      <sheetName val="Moojepin"/>
      <sheetName val="Moojepin 21 Sale (All data)"/>
      <sheetName val="Moojepin 21 Sale sort"/>
      <sheetName val="Leachim"/>
      <sheetName val="Karbullah"/>
      <sheetName val="Aloeburn 2020 keepers"/>
      <sheetName val="Aloeburn Sale"/>
      <sheetName val="Aloeburn 2020 drop"/>
      <sheetName val="Aloeburn"/>
      <sheetName val="Mumblebone"/>
      <sheetName val="Mumblebone 21 Sires"/>
      <sheetName val="Mumblebone 21 Sale Fiddle"/>
      <sheetName val="Mumblebone 21 Sale (all data)"/>
      <sheetName val="Wallaloo 21 Sale (All data)"/>
      <sheetName val="Wallaloo 21 Sale Fiddle"/>
      <sheetName val="Curlew 21 Sale (All data) "/>
      <sheetName val="Kerin Poll Sale Catalogue"/>
      <sheetName val="Kerin Poll Sires"/>
      <sheetName val="Kerin Poll (sale all data)"/>
      <sheetName val="Kerin Poll (all data) 2020 drop"/>
      <sheetName val="vlookup template"/>
      <sheetName val="16003 sons"/>
      <sheetName val="160010"/>
      <sheetName val="Glenwood Sale"/>
      <sheetName val="Dutton Rams"/>
      <sheetName val="Moojepin redo"/>
      <sheetName val="MSS"/>
      <sheetName val="MSS Fiddle"/>
      <sheetName val="Willera 2020 Drop"/>
      <sheetName val="Anderson Catalogue"/>
      <sheetName val="21mumblebone drop"/>
      <sheetName val="Dropout for sheep genetics 21 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1"/>
      <sheetName val="Index2"/>
      <sheetName val="Ewes"/>
      <sheetName val="Rams"/>
      <sheetName val="Lookup ewe drop"/>
      <sheetName val="Lookup ram drop"/>
      <sheetName val="SG DROPOUT"/>
      <sheetName val="MerinoIndexDevelopment(SGDROPOU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dex Checker"/>
      <sheetName val="Index1"/>
      <sheetName val="Ewes"/>
      <sheetName val="Rams"/>
      <sheetName val="Lookup ewe drop"/>
      <sheetName val="Lookup ram drop"/>
      <sheetName val="Sheet1"/>
      <sheetName val="SG Dropout"/>
      <sheetName val="Percentiles Dropin"/>
      <sheetName val="Mumblebone 17.0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lacement rams wool data"/>
    </sheetNames>
    <sheetDataSet>
      <sheetData sheetId="0">
        <row r="1">
          <cell r="B1" t="str">
            <v>Mgmt No</v>
          </cell>
          <cell r="D1" t="str">
            <v>Micron</v>
          </cell>
          <cell r="E1" t="str">
            <v>SD</v>
          </cell>
          <cell r="F1" t="str">
            <v>CV</v>
          </cell>
          <cell r="G1" t="str">
            <v>CF</v>
          </cell>
        </row>
        <row r="2">
          <cell r="B2">
            <v>240710</v>
          </cell>
          <cell r="D2">
            <v>17.2</v>
          </cell>
          <cell r="E2">
            <v>2.4</v>
          </cell>
          <cell r="F2">
            <v>14</v>
          </cell>
          <cell r="G2">
            <v>99.9</v>
          </cell>
        </row>
        <row r="3">
          <cell r="B3">
            <v>242773</v>
          </cell>
          <cell r="D3">
            <v>17.399999999999999</v>
          </cell>
          <cell r="E3">
            <v>2.8</v>
          </cell>
          <cell r="F3">
            <v>15.9</v>
          </cell>
          <cell r="G3">
            <v>99.8</v>
          </cell>
        </row>
        <row r="4">
          <cell r="B4">
            <v>240151</v>
          </cell>
          <cell r="D4">
            <v>17.899999999999999</v>
          </cell>
          <cell r="E4">
            <v>3</v>
          </cell>
          <cell r="F4">
            <v>17</v>
          </cell>
          <cell r="G4">
            <v>99.9</v>
          </cell>
        </row>
        <row r="5">
          <cell r="B5">
            <v>240360</v>
          </cell>
          <cell r="D5">
            <v>17.100000000000001</v>
          </cell>
          <cell r="E5">
            <v>3</v>
          </cell>
          <cell r="F5">
            <v>17.7</v>
          </cell>
          <cell r="G5">
            <v>99.6</v>
          </cell>
        </row>
        <row r="6">
          <cell r="B6">
            <v>240760</v>
          </cell>
          <cell r="D6">
            <v>16.899999999999999</v>
          </cell>
          <cell r="E6">
            <v>2.7</v>
          </cell>
          <cell r="F6">
            <v>16.100000000000001</v>
          </cell>
          <cell r="G6">
            <v>99.9</v>
          </cell>
        </row>
        <row r="7">
          <cell r="B7">
            <v>242399</v>
          </cell>
          <cell r="D7">
            <v>17.8</v>
          </cell>
          <cell r="E7">
            <v>3.2</v>
          </cell>
          <cell r="F7">
            <v>17.8</v>
          </cell>
          <cell r="G7">
            <v>99.1</v>
          </cell>
        </row>
        <row r="8">
          <cell r="B8">
            <v>242343</v>
          </cell>
          <cell r="D8">
            <v>17.100000000000001</v>
          </cell>
          <cell r="E8">
            <v>3</v>
          </cell>
          <cell r="F8">
            <v>17.7</v>
          </cell>
          <cell r="G8">
            <v>99.7</v>
          </cell>
        </row>
        <row r="9">
          <cell r="B9">
            <v>241857</v>
          </cell>
          <cell r="D9">
            <v>18</v>
          </cell>
          <cell r="E9">
            <v>2.6</v>
          </cell>
          <cell r="F9">
            <v>14.4</v>
          </cell>
          <cell r="G9">
            <v>99.8</v>
          </cell>
        </row>
        <row r="10">
          <cell r="B10">
            <v>240504</v>
          </cell>
          <cell r="D10">
            <v>17.600000000000001</v>
          </cell>
          <cell r="E10">
            <v>2.9</v>
          </cell>
          <cell r="F10">
            <v>16.3</v>
          </cell>
          <cell r="G10">
            <v>99.5</v>
          </cell>
        </row>
        <row r="11">
          <cell r="B11">
            <v>242073</v>
          </cell>
          <cell r="D11">
            <v>17.5</v>
          </cell>
          <cell r="E11">
            <v>2.7</v>
          </cell>
          <cell r="F11">
            <v>15.4</v>
          </cell>
          <cell r="G11">
            <v>99.6</v>
          </cell>
        </row>
        <row r="12">
          <cell r="B12">
            <v>243105</v>
          </cell>
          <cell r="D12">
            <v>18.5</v>
          </cell>
          <cell r="E12">
            <v>2.8</v>
          </cell>
          <cell r="F12">
            <v>15.1</v>
          </cell>
          <cell r="G12">
            <v>99.9</v>
          </cell>
        </row>
        <row r="13">
          <cell r="B13">
            <v>242781</v>
          </cell>
          <cell r="D13">
            <v>18</v>
          </cell>
          <cell r="E13">
            <v>2.6</v>
          </cell>
          <cell r="F13">
            <v>14.5</v>
          </cell>
          <cell r="G13">
            <v>99.8</v>
          </cell>
        </row>
        <row r="14">
          <cell r="B14">
            <v>243048</v>
          </cell>
          <cell r="D14">
            <v>16.8</v>
          </cell>
          <cell r="E14">
            <v>2.8</v>
          </cell>
          <cell r="F14">
            <v>16.8</v>
          </cell>
          <cell r="G14">
            <v>99.8</v>
          </cell>
        </row>
        <row r="15">
          <cell r="B15">
            <v>243074</v>
          </cell>
          <cell r="D15">
            <v>17.8</v>
          </cell>
          <cell r="E15">
            <v>2.5</v>
          </cell>
          <cell r="F15">
            <v>14.3</v>
          </cell>
          <cell r="G15">
            <v>99.5</v>
          </cell>
        </row>
        <row r="16">
          <cell r="B16">
            <v>242011</v>
          </cell>
          <cell r="D16">
            <v>18.600000000000001</v>
          </cell>
          <cell r="E16">
            <v>2.9</v>
          </cell>
          <cell r="F16">
            <v>15.5</v>
          </cell>
          <cell r="G16">
            <v>99.8</v>
          </cell>
        </row>
        <row r="17">
          <cell r="B17">
            <v>242173</v>
          </cell>
          <cell r="D17">
            <v>18.2</v>
          </cell>
          <cell r="E17">
            <v>3.2</v>
          </cell>
          <cell r="F17">
            <v>17.8</v>
          </cell>
          <cell r="G17">
            <v>99.4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503BFC-2FAF-47FD-B485-D72A99715378}" name="Table8102215333451615" displayName="Table8102215333451615" ref="B17:BO317" totalsRowShown="0" headerRowDxfId="142" dataDxfId="141" tableBorderDxfId="140">
  <autoFilter ref="B17:BO317" xr:uid="{1CB877A2-D4CD-4353-90FE-D21EE0DAABD4}"/>
  <sortState xmlns:xlrd2="http://schemas.microsoft.com/office/spreadsheetml/2017/richdata2" ref="B18:BO317">
    <sortCondition ref="D17:D317"/>
  </sortState>
  <tableColumns count="66">
    <tableColumn id="1" xr3:uid="{EC346261-E7EE-4147-AA80-E4B75FA71030}" name="Mgmt No" dataDxfId="139"/>
    <tableColumn id="16" xr3:uid="{D94A26B3-7D20-4083-9D21-5ED569E8981A}" name="VID" dataDxfId="138"/>
    <tableColumn id="10" xr3:uid="{70155DCD-CE0A-4247-A07D-ACEF8F0D5367}" name="Lot" dataDxfId="137"/>
    <tableColumn id="18" xr3:uid="{7471B096-FF1A-41FC-97C5-82C53E78FED9}" name="Sire VID" dataDxfId="136"/>
    <tableColumn id="22" xr3:uid="{38B90336-897D-4CEA-8929-7C87984598FE}" name="Sire Drop" dataDxfId="135"/>
    <tableColumn id="6" xr3:uid="{C9264F89-BAA0-4589-942E-F99164D2BE87}" name="Sire" dataDxfId="134"/>
    <tableColumn id="20" xr3:uid="{F416B832-A568-4948-9BE7-15D032BC05FA}" name="Dam Drop" dataDxfId="133"/>
    <tableColumn id="53" xr3:uid="{6F196F18-0965-47D6-AE0B-B50CB86432C0}" name="Dam" dataDxfId="132"/>
    <tableColumn id="55" xr3:uid="{7E1E8820-197B-4D05-A93A-F95748F86047}" name="BT" dataDxfId="131"/>
    <tableColumn id="4" xr3:uid="{6538F4FF-CDB1-42D2-B8AB-8635D9E3A895}" name="RT" dataDxfId="130"/>
    <tableColumn id="2" xr3:uid="{1250A70E-E137-4C04-BB10-72F3BAE9F2A3}" name="Poll" dataDxfId="129"/>
    <tableColumn id="54" xr3:uid="{FF4D9907-9B2D-4A97-A521-0C0C24A29343}" name="WWT" dataDxfId="128"/>
    <tableColumn id="5" xr3:uid="{48A5D761-3A15-4A80-84FB-37905EA2344E}" name="PWT" dataDxfId="127"/>
    <tableColumn id="7" xr3:uid="{2A69DB23-DA50-4B76-AEE6-C60581307FD2}" name="YWT" dataDxfId="126"/>
    <tableColumn id="9" xr3:uid="{72FDA97B-2609-43E7-8E9B-CC737AAF7860}" name="AWT" dataDxfId="125"/>
    <tableColumn id="11" xr3:uid="{A2EFF11F-3985-40E2-A615-A75C23E529EA}" name="HFAT" dataDxfId="124"/>
    <tableColumn id="13" xr3:uid="{B36E372B-FEB9-4C4F-B546-20F7192CA273}" name="YFAT" dataDxfId="123"/>
    <tableColumn id="15" xr3:uid="{BA5B3C16-0861-4DE0-B626-04B9996B54CB}" name="HEMD" dataDxfId="122"/>
    <tableColumn id="17" xr3:uid="{B6E53F8A-A9B4-4C7F-96F4-45A3D620D963}" name="YEMD" dataDxfId="121"/>
    <tableColumn id="19" xr3:uid="{D5A818CF-D793-43D8-9436-707C12A37A45}" name="YCFW" dataDxfId="120"/>
    <tableColumn id="68" xr3:uid="{D7C7E545-5B0C-43FC-99C0-3E82EA944016}" name="ACFW" dataDxfId="119"/>
    <tableColumn id="21" xr3:uid="{D36569D1-2777-4D05-B807-B6DEE32C8B31}" name="YFD" dataDxfId="118"/>
    <tableColumn id="82" xr3:uid="{0002BCD0-3614-443C-953B-72629F1B7879}" name="AFD" dataDxfId="117"/>
    <tableColumn id="23" xr3:uid="{CAE31368-4E5D-4D09-8B16-59C7F2815AC3}" name="YDCV" dataDxfId="116"/>
    <tableColumn id="80" xr3:uid="{AC70580F-B44A-4E56-9770-1634744EA346}" name="YCUR" dataDxfId="115"/>
    <tableColumn id="25" xr3:uid="{259ADE23-D5BF-4465-B08D-F89567CA7686}" name="YSL" dataDxfId="114"/>
    <tableColumn id="27" xr3:uid="{95539F7F-8481-4DE6-A2E3-20D0521A0D6B}" name="YSS" dataDxfId="113"/>
    <tableColumn id="29" xr3:uid="{D80FA127-06B6-41F5-A647-8456228BA89D}" name="YWEC" dataDxfId="112"/>
    <tableColumn id="31" xr3:uid="{BB75D437-5259-45C6-B6A5-986183C1E4E0}" name="EBWR" dataDxfId="111"/>
    <tableColumn id="33" xr3:uid="{03A907B6-6DDF-4952-810D-8D9B351E34A8}" name="EBCOV" dataDxfId="110"/>
    <tableColumn id="35" xr3:uid="{5E83DB04-F3AB-464A-8386-FA95D854D708}" name="LDAG" dataDxfId="109"/>
    <tableColumn id="56" xr3:uid="{67B3A8BA-18F2-4B74-93AF-9A6D79A64572}" name="MBS" dataDxfId="108"/>
    <tableColumn id="37" xr3:uid="{4C5FF323-0018-49F6-8534-E09CCFF867F3}" name="WR" dataDxfId="107"/>
    <tableColumn id="64" xr3:uid="{FA704E8B-D8AA-42F4-8D9D-90C2F416EC70}" name="YCON" dataDxfId="106"/>
    <tableColumn id="63" xr3:uid="{AE2745BF-8FB6-4363-9499-B79830933609}" name="Con" dataDxfId="105"/>
    <tableColumn id="66" xr3:uid="{D8B91B6C-FBE1-4C96-9D38-2DB7C614A6E8}" name="YLS" dataDxfId="104"/>
    <tableColumn id="61" xr3:uid="{6612F403-05D4-4EE2-A70D-D20C360941C2}" name="LS" dataDxfId="103"/>
    <tableColumn id="70" xr3:uid="{45AB6761-A9E5-45AE-A2AE-B5E5C32804EE}" name="ERA" dataDxfId="102"/>
    <tableColumn id="39" xr3:uid="{6993CBD5-E643-4764-B8DC-F9EBD3297450}" name="MWWT" dataDxfId="101"/>
    <tableColumn id="41" xr3:uid="{79CBC526-1355-4058-A8D7-8BE65E07E4B8}" name="IMF" dataDxfId="100"/>
    <tableColumn id="43" xr3:uid="{8796CB0C-9929-40AF-82CA-5719D7D50F06}" name="SHEAR" dataDxfId="99"/>
    <tableColumn id="59" xr3:uid="{064BBB99-4782-466C-9D83-C0FA6C95D005}" name="FR" dataDxfId="98"/>
    <tableColumn id="73" xr3:uid="{EB315E09-C934-4287-82DF-387C4A6AC066}" name="LFROT" dataDxfId="97"/>
    <tableColumn id="12" xr3:uid="{FA6C99F5-DA34-4E37-B3C7-E2CF050B88C8}" name="LCOL" dataDxfId="96"/>
    <tableColumn id="14" xr3:uid="{62EAD9E4-90B7-4E83-B921-5B61C637A5C0}" name="LCHAR" dataDxfId="95"/>
    <tableColumn id="3" xr3:uid="{340A776F-BFD4-46A0-8127-9FBB9F8FB5AB}" name="CS" dataDxfId="16"/>
    <tableColumn id="8" xr3:uid="{9BCD816B-F806-4713-BCA3-4F14F851CAD7}" name="SM" dataDxfId="15"/>
    <tableColumn id="75" xr3:uid="{86FFE6ED-5DA8-4C2F-80B6-9C6455ED66B7}" name="Mum Index" dataDxfId="14"/>
    <tableColumn id="24" xr3:uid="{8A62C561-6CA1-487E-9889-54A8004405B1}" name="M Rank" dataDxfId="13"/>
    <tableColumn id="26" xr3:uid="{140CBB11-F21E-4D52-803D-949FB422A5F7}" name="Wool Index" dataDxfId="12"/>
    <tableColumn id="28" xr3:uid="{A263E1B2-9C68-4711-97BD-29817DF3D1F9}" name="W Rank" dataDxfId="11"/>
    <tableColumn id="30" xr3:uid="{ED4F416F-80BE-444C-BF4F-8EFB8D906F28}" name="Carcass Index" dataDxfId="10"/>
    <tableColumn id="32" xr3:uid="{A67319BC-234D-465D-810E-72F7407AC08F}" name="C Rank" dataDxfId="9"/>
    <tableColumn id="51" xr3:uid="{09B33E71-5639-4984-A349-EDD66642CA19}" name="Comment" dataDxfId="5"/>
    <tableColumn id="34" xr3:uid="{36923C8D-69B2-40AC-8E7C-B513E20ECEF2}" name="Mic" dataDxfId="4">
      <calculatedColumnFormula>_xlfn.XLOOKUP(Table8102215333451615[[#This Row],[VID]],'[4]Replacement rams wool data'!$B:$B,'[4]Replacement rams wool data'!$D:$D)</calculatedColumnFormula>
    </tableColumn>
    <tableColumn id="36" xr3:uid="{148880B1-B0CB-47C1-9B73-DC3E7E2C4AE7}" name="SD" dataDxfId="3">
      <calculatedColumnFormula>_xlfn.XLOOKUP(Table8102215333451615[[#This Row],[VID]],'[4]Replacement rams wool data'!$B:$B,'[4]Replacement rams wool data'!$E:$E)</calculatedColumnFormula>
    </tableColumn>
    <tableColumn id="38" xr3:uid="{A4CCEB08-A51B-426C-B689-1CBEB573EBDD}" name="CV" dataDxfId="2">
      <calculatedColumnFormula>_xlfn.XLOOKUP(Table8102215333451615[[#This Row],[VID]],'[4]Replacement rams wool data'!$B:$B,'[4]Replacement rams wool data'!$F:$F)</calculatedColumnFormula>
    </tableColumn>
    <tableColumn id="40" xr3:uid="{527D28A1-7308-43EB-BB21-8BB3DD673129}" name="CF" dataDxfId="0">
      <calculatedColumnFormula>_xlfn.XLOOKUP(Table8102215333451615[[#This Row],[VID]],'[4]Replacement rams wool data'!$B:$B,'[4]Replacement rams wool data'!$G:$G)</calculatedColumnFormula>
    </tableColumn>
    <tableColumn id="42" xr3:uid="{0CE0C1CF-51F5-4535-B434-044913E9B155}" name="Front Shape" dataDxfId="1"/>
    <tableColumn id="44" xr3:uid="{F728CFAE-0F2C-422F-A25F-AD049B17E260}" name="Front Roll" dataDxfId="94"/>
    <tableColumn id="45" xr3:uid="{EA5AD429-3DF2-49C8-AA7D-051F48415ED3}" name="Front Twist" dataDxfId="93"/>
    <tableColumn id="46" xr3:uid="{4BBBB92F-B62E-4675-896F-E56AA086ECAF}" name="Front Pastern" dataDxfId="92"/>
    <tableColumn id="47" xr3:uid="{042D3838-E540-4DF5-BAD9-ACCF4F3D661F}" name="Back Pastern" dataDxfId="91"/>
    <tableColumn id="48" xr3:uid="{4EEBB4F1-D8B4-425F-B258-F48D46CDF157}" name="Back Shape" dataDxfId="90"/>
    <tableColumn id="49" xr3:uid="{2684B07D-7EBA-4A68-B8A7-D221EA7D0501}" name="Back Roll" dataDxfId="89"/>
    <tableColumn id="50" xr3:uid="{275FAD76-7536-4A17-9E0A-562DD1006A28}" name="Hocks" dataDxfId="8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94F245-A2C9-4F69-9E32-3F737B715B72}" name="Table9" displayName="Table9" ref="L2:AX13" totalsRowShown="0" headerRowDxfId="87" dataDxfId="86" tableBorderDxfId="85">
  <autoFilter ref="L2:AX13" xr:uid="{DE9D1EF4-D8FF-499E-A8F6-DD71A886E8EC}"/>
  <tableColumns count="39">
    <tableColumn id="1" xr3:uid="{56EC9D04-F4BF-4F9D-B374-53F1519BB964}" name="Percentile" dataDxfId="84"/>
    <tableColumn id="2" xr3:uid="{7A54DA8F-FE14-45D4-AEA2-32B94F5F8F26}" name="WWT" dataDxfId="83"/>
    <tableColumn id="3" xr3:uid="{E78E9E13-E59B-4171-877A-ED509B8A0350}" name="PWT" dataDxfId="82"/>
    <tableColumn id="4" xr3:uid="{5109690A-9A6E-49A0-AB49-41BCFCD81D0E}" name="YWT" dataDxfId="81"/>
    <tableColumn id="5" xr3:uid="{CC77F700-5249-4A70-B559-DB284864F016}" name="AWT" dataDxfId="80"/>
    <tableColumn id="6" xr3:uid="{8C3369DC-9BEE-4950-954D-BCCC48D8211F}" name="HFAT" dataDxfId="79"/>
    <tableColumn id="7" xr3:uid="{084AF541-E8E7-4E59-BCE5-76F7F1BA27EB}" name="YFAT" dataDxfId="78"/>
    <tableColumn id="8" xr3:uid="{855C8EAB-17CE-4E34-9DFB-EEC395F34B5D}" name="HEMD" dataDxfId="77"/>
    <tableColumn id="9" xr3:uid="{9969AE63-C0BF-4ECD-96AE-B754A3EA0057}" name="YEMD" dataDxfId="76"/>
    <tableColumn id="10" xr3:uid="{4E0F7040-7648-46AC-9AAF-9EF24C24C7F7}" name="YCFW" dataDxfId="75"/>
    <tableColumn id="11" xr3:uid="{13F54C34-1D22-41A1-8FC4-46FD90795E78}" name="ACFW" dataDxfId="74"/>
    <tableColumn id="12" xr3:uid="{6ABB940B-CB92-4801-9F4D-9D5051E9C9B8}" name="YFD" dataDxfId="73"/>
    <tableColumn id="13" xr3:uid="{85AE5E36-C1C4-4160-96E6-C0C747207875}" name="AFD" dataDxfId="72"/>
    <tableColumn id="14" xr3:uid="{ACF7AE7D-F3EF-4BF8-8629-BA7A5319E106}" name="YDCV" dataDxfId="71"/>
    <tableColumn id="15" xr3:uid="{B3961543-06E0-4BE2-B002-AF4B619272F6}" name="YCURV" dataDxfId="70"/>
    <tableColumn id="16" xr3:uid="{FBF39BC7-7993-41F5-86F3-A9A86CC6C25B}" name="YSL" dataDxfId="69"/>
    <tableColumn id="17" xr3:uid="{9866AD3D-1947-4C3F-A520-ABD0A0804690}" name="YSS" dataDxfId="68"/>
    <tableColumn id="18" xr3:uid="{B250B2C0-5312-4EFE-AE2B-01B3C674E3DA}" name="YWEC" dataDxfId="67"/>
    <tableColumn id="19" xr3:uid="{F8D123F3-F7CD-4396-8456-265A7F1996A6}" name="EBWR" dataDxfId="66"/>
    <tableColumn id="20" xr3:uid="{6CB7F26C-D50E-436E-B560-5C0E624495A7}" name="EBCOV" dataDxfId="65"/>
    <tableColumn id="21" xr3:uid="{AD4C5EE3-DE81-4EC4-B15F-53BBD0DA7AE0}" name="LDAG" dataDxfId="64"/>
    <tableColumn id="22" xr3:uid="{7FF6B21A-0E86-4379-8264-DD35E3A63BE3}" name="MBS" dataDxfId="63"/>
    <tableColumn id="23" xr3:uid="{69215986-8842-43BA-90B4-3B886C77A5B5}" name="WR" dataDxfId="62"/>
    <tableColumn id="24" xr3:uid="{20CF26AD-41BC-43FE-85A9-6AF3502F26F8}" name="YCON" dataDxfId="61"/>
    <tableColumn id="25" xr3:uid="{4470DFB4-D1CF-44A6-B85B-1C93D2E13D7D}" name="Con" dataDxfId="60"/>
    <tableColumn id="26" xr3:uid="{1F252205-E859-4D71-BE49-FFE2AF15715F}" name="YLS" dataDxfId="59"/>
    <tableColumn id="27" xr3:uid="{7082802E-EE31-47FE-86D1-36B3E5DACA57}" name="LS" dataDxfId="58"/>
    <tableColumn id="28" xr3:uid="{2A9FBF13-83E1-482F-B9B9-0448A4B16560}" name="ERA" dataDxfId="57"/>
    <tableColumn id="29" xr3:uid="{DE34C09D-2F46-45F1-8271-C1BB539DFC92}" name="MWWT" dataDxfId="56"/>
    <tableColumn id="30" xr3:uid="{BA3A4CDA-2202-4CBA-8EC8-535D4D8ACD67}" name="IMF" dataDxfId="55"/>
    <tableColumn id="31" xr3:uid="{85AB51A7-CB95-4655-A73B-C0303AB4CB33}" name="SHRF5" dataDxfId="54"/>
    <tableColumn id="32" xr3:uid="{B2812008-6213-4056-B95A-063095034333}" name="FR" dataDxfId="53"/>
    <tableColumn id="33" xr3:uid="{D15B8936-F794-48F9-91AA-1BE63BC28B2F}" name="LFROT" dataDxfId="52"/>
    <tableColumn id="34" xr3:uid="{D4EE95E9-2BFB-435A-B067-AFE0EF9356DA}" name="LCOL" dataDxfId="51"/>
    <tableColumn id="35" xr3:uid="{BA29A73D-4E52-4542-AECA-6843FDF5FD51}" name="LCHAR" dataDxfId="50"/>
    <tableColumn id="36" xr3:uid="{976EC28C-D54B-4877-8E97-06FCA12FF409}" name="CS" dataDxfId="49"/>
    <tableColumn id="37" xr3:uid="{30AF4864-4077-4A6D-893E-C0762E42732B}" name="SM" dataDxfId="8"/>
    <tableColumn id="38" xr3:uid="{1F16C615-3EDB-47A8-8899-97B4077A90DC}" name="XGA Index" dataDxfId="7"/>
    <tableColumn id="39" xr3:uid="{59C74A2E-1C44-4AA4-975F-E43B70828DAC}" name="Column1" dataDxfId="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7FC3-A82D-4768-83FF-C50C51309001}">
  <sheetPr codeName="Sheet9"/>
  <dimension ref="A2:BO3998"/>
  <sheetViews>
    <sheetView tabSelected="1" zoomScale="85" zoomScaleNormal="85" workbookViewId="0">
      <selection activeCell="F11" sqref="F11"/>
    </sheetView>
  </sheetViews>
  <sheetFormatPr defaultRowHeight="14.4" x14ac:dyDescent="0.3"/>
  <cols>
    <col min="1" max="1" width="4" bestFit="1" customWidth="1"/>
    <col min="2" max="2" width="19.21875" hidden="1" customWidth="1"/>
    <col min="3" max="3" width="8.21875" bestFit="1" customWidth="1"/>
    <col min="4" max="4" width="19.109375" bestFit="1" customWidth="1"/>
    <col min="5" max="5" width="12.5546875" bestFit="1" customWidth="1"/>
    <col min="6" max="6" width="12.44140625" bestFit="1" customWidth="1"/>
    <col min="7" max="7" width="20.21875" bestFit="1" customWidth="1"/>
    <col min="8" max="8" width="13.21875" bestFit="1" customWidth="1"/>
    <col min="9" max="9" width="20.21875" bestFit="1" customWidth="1"/>
    <col min="10" max="11" width="6.109375" bestFit="1" customWidth="1"/>
    <col min="12" max="12" width="13.21875" bestFit="1" customWidth="1"/>
    <col min="13" max="13" width="8.77734375" bestFit="1" customWidth="1"/>
    <col min="14" max="15" width="8" bestFit="1" customWidth="1"/>
    <col min="16" max="16" width="8.109375" bestFit="1" customWidth="1"/>
    <col min="17" max="17" width="8.5546875" bestFit="1" customWidth="1"/>
    <col min="18" max="18" width="8.33203125" bestFit="1" customWidth="1"/>
    <col min="19" max="19" width="9.6640625" bestFit="1" customWidth="1"/>
    <col min="20" max="20" width="9.44140625" bestFit="1" customWidth="1"/>
    <col min="21" max="21" width="9.109375" bestFit="1" customWidth="1"/>
    <col min="22" max="22" width="9.21875" bestFit="1" customWidth="1"/>
    <col min="23" max="23" width="7.44140625" bestFit="1" customWidth="1"/>
    <col min="24" max="24" width="7.5546875" bestFit="1" customWidth="1"/>
    <col min="26" max="26" width="10.21875" bestFit="1" customWidth="1"/>
    <col min="27" max="28" width="7" bestFit="1" customWidth="1"/>
    <col min="29" max="29" width="9.109375" bestFit="1" customWidth="1"/>
    <col min="30" max="30" width="9.44140625" bestFit="1" customWidth="1"/>
    <col min="31" max="31" width="10.21875" bestFit="1" customWidth="1"/>
    <col min="33" max="33" width="8.109375" bestFit="1" customWidth="1"/>
    <col min="34" max="34" width="7" bestFit="1" customWidth="1"/>
    <col min="35" max="35" width="9.109375" bestFit="1" customWidth="1"/>
    <col min="36" max="36" width="7.33203125" bestFit="1" customWidth="1"/>
    <col min="37" max="37" width="6.88671875" bestFit="1" customWidth="1"/>
    <col min="38" max="38" width="6.5546875" bestFit="1" customWidth="1"/>
    <col min="39" max="39" width="7.44140625" bestFit="1" customWidth="1"/>
    <col min="40" max="40" width="10.6640625" bestFit="1" customWidth="1"/>
    <col min="41" max="41" width="7.44140625" bestFit="1" customWidth="1"/>
    <col min="42" max="42" width="9.88671875" bestFit="1" customWidth="1"/>
    <col min="43" max="43" width="6.5546875" bestFit="1" customWidth="1"/>
    <col min="44" max="44" width="9.6640625" bestFit="1" customWidth="1"/>
    <col min="45" max="45" width="8.33203125" bestFit="1" customWidth="1"/>
    <col min="46" max="46" width="9.88671875" bestFit="1" customWidth="1"/>
    <col min="47" max="47" width="6.5546875" bestFit="1" customWidth="1"/>
    <col min="48" max="48" width="8.21875" style="20" bestFit="1" customWidth="1"/>
    <col min="49" max="49" width="14.44140625" style="20" bestFit="1" customWidth="1"/>
    <col min="50" max="50" width="9.6640625" style="20" customWidth="1"/>
    <col min="51" max="51" width="14.33203125" style="20" bestFit="1" customWidth="1"/>
    <col min="52" max="52" width="11.109375" style="20" customWidth="1"/>
    <col min="53" max="53" width="17.33203125" style="20" customWidth="1"/>
    <col min="54" max="54" width="12.109375" style="20" bestFit="1" customWidth="1"/>
    <col min="55" max="55" width="34.77734375" bestFit="1" customWidth="1"/>
    <col min="56" max="56" width="7.33203125" bestFit="1" customWidth="1"/>
    <col min="57" max="58" width="6.33203125" bestFit="1" customWidth="1"/>
    <col min="59" max="59" width="7.5546875" bestFit="1" customWidth="1"/>
    <col min="60" max="60" width="14.88671875" bestFit="1" customWidth="1"/>
    <col min="61" max="61" width="12.77734375" bestFit="1" customWidth="1"/>
    <col min="62" max="62" width="14.21875" bestFit="1" customWidth="1"/>
    <col min="63" max="63" width="16.44140625" bestFit="1" customWidth="1"/>
    <col min="64" max="64" width="15.6640625" bestFit="1" customWidth="1"/>
    <col min="65" max="65" width="14.21875" bestFit="1" customWidth="1"/>
    <col min="66" max="66" width="12.109375" bestFit="1" customWidth="1"/>
    <col min="67" max="67" width="9.21875" bestFit="1" customWidth="1"/>
  </cols>
  <sheetData>
    <row r="2" spans="1:59" ht="15.6" x14ac:dyDescent="0.3">
      <c r="L2" s="1" t="s">
        <v>0</v>
      </c>
      <c r="M2" s="2" t="s">
        <v>1</v>
      </c>
      <c r="N2" s="2" t="s">
        <v>2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7</v>
      </c>
      <c r="T2" s="2" t="s">
        <v>8</v>
      </c>
      <c r="U2" s="2" t="s">
        <v>9</v>
      </c>
      <c r="V2" s="2" t="s">
        <v>10</v>
      </c>
      <c r="W2" s="2" t="s">
        <v>11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2" t="s">
        <v>22</v>
      </c>
      <c r="AI2" s="2" t="s">
        <v>23</v>
      </c>
      <c r="AJ2" s="2" t="s">
        <v>24</v>
      </c>
      <c r="AK2" s="2" t="s">
        <v>25</v>
      </c>
      <c r="AL2" s="2" t="s">
        <v>26</v>
      </c>
      <c r="AM2" s="2" t="s">
        <v>27</v>
      </c>
      <c r="AN2" s="2" t="s">
        <v>28</v>
      </c>
      <c r="AO2" s="2" t="s">
        <v>29</v>
      </c>
      <c r="AP2" s="2" t="s">
        <v>30</v>
      </c>
      <c r="AQ2" s="2" t="s">
        <v>31</v>
      </c>
      <c r="AR2" s="2" t="s">
        <v>32</v>
      </c>
      <c r="AS2" s="2" t="s">
        <v>33</v>
      </c>
      <c r="AT2" s="2" t="s">
        <v>34</v>
      </c>
      <c r="AU2" s="2" t="s">
        <v>35</v>
      </c>
      <c r="AV2" s="18" t="s">
        <v>36</v>
      </c>
      <c r="AW2" s="19" t="s">
        <v>37</v>
      </c>
      <c r="AX2" s="18" t="s">
        <v>396</v>
      </c>
    </row>
    <row r="3" spans="1:59" ht="15.6" x14ac:dyDescent="0.3">
      <c r="L3" s="3" t="s">
        <v>38</v>
      </c>
      <c r="M3" s="4">
        <v>8.23</v>
      </c>
      <c r="N3" s="5">
        <v>12.55</v>
      </c>
      <c r="O3" s="5">
        <v>15.5</v>
      </c>
      <c r="P3" s="5">
        <v>13.65</v>
      </c>
      <c r="Q3" s="5">
        <v>3.32</v>
      </c>
      <c r="R3" s="5">
        <v>2.61</v>
      </c>
      <c r="S3" s="5">
        <v>3.3</v>
      </c>
      <c r="T3" s="5">
        <v>3.67</v>
      </c>
      <c r="U3" s="5">
        <v>40.799999999999997</v>
      </c>
      <c r="V3" s="5">
        <v>35.450000000000003</v>
      </c>
      <c r="W3" s="5">
        <v>-3.64</v>
      </c>
      <c r="X3" s="5">
        <v>-3.83</v>
      </c>
      <c r="Y3" s="5">
        <v>-3.15</v>
      </c>
      <c r="Z3" s="5">
        <v>8.94</v>
      </c>
      <c r="AA3" s="5">
        <v>25.85</v>
      </c>
      <c r="AB3" s="5">
        <v>8.4</v>
      </c>
      <c r="AC3" s="5">
        <v>-71.83</v>
      </c>
      <c r="AD3" s="5">
        <v>-1.39</v>
      </c>
      <c r="AE3" s="5">
        <v>-0.99</v>
      </c>
      <c r="AF3" s="5">
        <v>-0.83</v>
      </c>
      <c r="AG3" s="5">
        <v>-0.5</v>
      </c>
      <c r="AH3" s="5">
        <v>0.4</v>
      </c>
      <c r="AI3" s="5">
        <v>0.39</v>
      </c>
      <c r="AJ3" s="5">
        <v>0.11</v>
      </c>
      <c r="AK3" s="5">
        <v>0.12</v>
      </c>
      <c r="AL3" s="5">
        <v>0.31</v>
      </c>
      <c r="AM3" s="5">
        <v>0.1</v>
      </c>
      <c r="AN3" s="5">
        <v>2.23</v>
      </c>
      <c r="AO3" s="5">
        <v>1</v>
      </c>
      <c r="AP3" s="5">
        <v>-3.99</v>
      </c>
      <c r="AQ3" s="5">
        <v>-1.03</v>
      </c>
      <c r="AR3" s="5">
        <v>-0.76</v>
      </c>
      <c r="AS3" s="5">
        <v>-1.45</v>
      </c>
      <c r="AT3" s="5">
        <v>-1.07</v>
      </c>
      <c r="AU3" s="5">
        <v>0.56999999999999995</v>
      </c>
      <c r="AV3" s="21">
        <v>167.29</v>
      </c>
      <c r="AW3" s="22">
        <v>256.69128000000001</v>
      </c>
      <c r="AX3" s="21"/>
    </row>
    <row r="4" spans="1:59" ht="15.6" x14ac:dyDescent="0.3">
      <c r="L4" s="3" t="s">
        <v>39</v>
      </c>
      <c r="M4" s="4">
        <v>7.09</v>
      </c>
      <c r="N4" s="5">
        <v>10.67</v>
      </c>
      <c r="O4" s="5">
        <v>13.22</v>
      </c>
      <c r="P4" s="5">
        <v>11.64</v>
      </c>
      <c r="Q4" s="5">
        <v>2.52</v>
      </c>
      <c r="R4" s="5">
        <v>1.97</v>
      </c>
      <c r="S4" s="5">
        <v>2.67</v>
      </c>
      <c r="T4" s="5">
        <v>2.99</v>
      </c>
      <c r="U4" s="5">
        <v>34.369999999999997</v>
      </c>
      <c r="V4" s="5">
        <v>29.53</v>
      </c>
      <c r="W4" s="5">
        <v>-2.8</v>
      </c>
      <c r="X4" s="5">
        <v>-2.91</v>
      </c>
      <c r="Y4" s="5">
        <v>-2.52</v>
      </c>
      <c r="Z4" s="5">
        <v>3.35</v>
      </c>
      <c r="AA4" s="5">
        <v>21.57</v>
      </c>
      <c r="AB4" s="5">
        <v>6.14</v>
      </c>
      <c r="AC4" s="5">
        <v>-59.37</v>
      </c>
      <c r="AD4" s="5">
        <v>-1.1599999999999999</v>
      </c>
      <c r="AE4" s="5">
        <v>-0.75</v>
      </c>
      <c r="AF4" s="5">
        <v>-0.64</v>
      </c>
      <c r="AG4" s="5">
        <v>-0.41</v>
      </c>
      <c r="AH4" s="5">
        <v>0.33</v>
      </c>
      <c r="AI4" s="5">
        <v>0.31</v>
      </c>
      <c r="AJ4" s="5">
        <v>0.09</v>
      </c>
      <c r="AK4" s="5">
        <v>0.09</v>
      </c>
      <c r="AL4" s="5">
        <v>0.24</v>
      </c>
      <c r="AM4" s="5">
        <v>0.08</v>
      </c>
      <c r="AN4" s="5">
        <v>1.54</v>
      </c>
      <c r="AO4" s="5">
        <v>0.56000000000000005</v>
      </c>
      <c r="AP4" s="5">
        <v>-2.34</v>
      </c>
      <c r="AQ4" s="5">
        <v>-0.78</v>
      </c>
      <c r="AR4" s="5">
        <v>-0.56999999999999995</v>
      </c>
      <c r="AS4" s="5">
        <v>-1.05</v>
      </c>
      <c r="AT4" s="5">
        <v>-0.87</v>
      </c>
      <c r="AU4" s="5">
        <v>0.47</v>
      </c>
      <c r="AV4" s="21">
        <v>160.29</v>
      </c>
      <c r="AW4" s="22">
        <v>247.07234999999997</v>
      </c>
      <c r="AX4" s="21"/>
    </row>
    <row r="5" spans="1:59" ht="15.6" x14ac:dyDescent="0.3">
      <c r="L5" s="3" t="s">
        <v>40</v>
      </c>
      <c r="M5" s="4">
        <v>6.47</v>
      </c>
      <c r="N5" s="5">
        <v>9.65</v>
      </c>
      <c r="O5" s="5">
        <v>12.05</v>
      </c>
      <c r="P5" s="5">
        <v>10.52</v>
      </c>
      <c r="Q5" s="5">
        <v>2.06</v>
      </c>
      <c r="R5" s="5">
        <v>1.61</v>
      </c>
      <c r="S5" s="5">
        <v>2.31</v>
      </c>
      <c r="T5" s="5">
        <v>2.61</v>
      </c>
      <c r="U5" s="5">
        <v>31.03</v>
      </c>
      <c r="V5" s="5">
        <v>26.29</v>
      </c>
      <c r="W5" s="5">
        <v>-2.38</v>
      </c>
      <c r="X5" s="5">
        <v>-2.48</v>
      </c>
      <c r="Y5" s="5">
        <v>-2.1800000000000002</v>
      </c>
      <c r="Z5" s="5">
        <v>1</v>
      </c>
      <c r="AA5" s="5">
        <v>19.23</v>
      </c>
      <c r="AB5" s="5">
        <v>4.96</v>
      </c>
      <c r="AC5" s="5">
        <v>-51.69</v>
      </c>
      <c r="AD5" s="5">
        <v>-1.03</v>
      </c>
      <c r="AE5" s="5">
        <v>-0.62</v>
      </c>
      <c r="AF5" s="5">
        <v>-0.53</v>
      </c>
      <c r="AG5" s="5">
        <v>-0.36</v>
      </c>
      <c r="AH5" s="5">
        <v>0.28999999999999998</v>
      </c>
      <c r="AI5" s="5">
        <v>0.27</v>
      </c>
      <c r="AJ5" s="5">
        <v>0.08</v>
      </c>
      <c r="AK5" s="5">
        <v>7.0000000000000007E-2</v>
      </c>
      <c r="AL5" s="5">
        <v>0.2</v>
      </c>
      <c r="AM5" s="5">
        <v>7.0000000000000007E-2</v>
      </c>
      <c r="AN5" s="5">
        <v>1.21</v>
      </c>
      <c r="AO5" s="5">
        <v>0.35</v>
      </c>
      <c r="AP5" s="5">
        <v>-1.53</v>
      </c>
      <c r="AQ5" s="5">
        <v>-0.67</v>
      </c>
      <c r="AR5" s="5">
        <v>-0.47</v>
      </c>
      <c r="AS5" s="5">
        <v>-0.85</v>
      </c>
      <c r="AT5" s="5">
        <v>-0.76</v>
      </c>
      <c r="AU5" s="5">
        <v>0.41</v>
      </c>
      <c r="AV5" s="21">
        <v>156.49</v>
      </c>
      <c r="AW5" s="22">
        <v>243.14204999999902</v>
      </c>
      <c r="AX5" s="21"/>
    </row>
    <row r="6" spans="1:59" ht="15.6" x14ac:dyDescent="0.3">
      <c r="L6" s="3" t="s">
        <v>41</v>
      </c>
      <c r="M6" s="4">
        <v>5.72</v>
      </c>
      <c r="N6" s="5">
        <v>8.44</v>
      </c>
      <c r="O6" s="5">
        <v>10.65</v>
      </c>
      <c r="P6" s="5">
        <v>9.15</v>
      </c>
      <c r="Q6" s="5">
        <v>1.49</v>
      </c>
      <c r="R6" s="5">
        <v>1.19</v>
      </c>
      <c r="S6" s="5">
        <v>1.83</v>
      </c>
      <c r="T6" s="5">
        <v>2.11</v>
      </c>
      <c r="U6" s="5">
        <v>27.01</v>
      </c>
      <c r="V6" s="5">
        <v>22.45</v>
      </c>
      <c r="W6" s="5">
        <v>-1.89</v>
      </c>
      <c r="X6" s="5">
        <v>-1.99</v>
      </c>
      <c r="Y6" s="5">
        <v>-1.77</v>
      </c>
      <c r="Z6" s="5">
        <v>-1.62</v>
      </c>
      <c r="AA6" s="5">
        <v>16.149999999999999</v>
      </c>
      <c r="AB6" s="5">
        <v>3.56</v>
      </c>
      <c r="AC6" s="5">
        <v>-41.09</v>
      </c>
      <c r="AD6" s="5">
        <v>-0.85</v>
      </c>
      <c r="AE6" s="5">
        <v>-0.47</v>
      </c>
      <c r="AF6" s="5">
        <v>-0.4</v>
      </c>
      <c r="AG6" s="5">
        <v>-0.31</v>
      </c>
      <c r="AH6" s="5">
        <v>0.25</v>
      </c>
      <c r="AI6" s="5">
        <v>0.22</v>
      </c>
      <c r="AJ6" s="5">
        <v>7.0000000000000007E-2</v>
      </c>
      <c r="AK6" s="5">
        <v>0.05</v>
      </c>
      <c r="AL6" s="5">
        <v>0.16</v>
      </c>
      <c r="AM6" s="5">
        <v>0.06</v>
      </c>
      <c r="AN6" s="5">
        <v>0.81</v>
      </c>
      <c r="AO6" s="5">
        <v>0.12</v>
      </c>
      <c r="AP6" s="5">
        <v>-0.6</v>
      </c>
      <c r="AQ6" s="5">
        <v>-0.53</v>
      </c>
      <c r="AR6" s="5">
        <v>-0.35</v>
      </c>
      <c r="AS6" s="5">
        <v>-0.62</v>
      </c>
      <c r="AT6" s="5">
        <v>-0.63</v>
      </c>
      <c r="AU6" s="5">
        <v>0.33</v>
      </c>
      <c r="AV6" s="21">
        <v>151.69</v>
      </c>
      <c r="AW6" s="22">
        <v>238.0213</v>
      </c>
      <c r="AX6" s="21"/>
    </row>
    <row r="7" spans="1:59" ht="15.6" x14ac:dyDescent="0.3">
      <c r="L7" s="3" t="s">
        <v>42</v>
      </c>
      <c r="M7" s="4">
        <v>5.18</v>
      </c>
      <c r="N7" s="5">
        <v>7.57</v>
      </c>
      <c r="O7" s="5">
        <v>9.66</v>
      </c>
      <c r="P7" s="5">
        <v>8.16</v>
      </c>
      <c r="Q7" s="5">
        <v>1.07</v>
      </c>
      <c r="R7" s="5">
        <v>0.87</v>
      </c>
      <c r="S7" s="5">
        <v>1.46</v>
      </c>
      <c r="T7" s="5">
        <v>1.71</v>
      </c>
      <c r="U7" s="5">
        <v>24.2</v>
      </c>
      <c r="V7" s="5">
        <v>19.670000000000002</v>
      </c>
      <c r="W7" s="5">
        <v>-1.54</v>
      </c>
      <c r="X7" s="5">
        <v>-1.64</v>
      </c>
      <c r="Y7" s="5">
        <v>-1.48</v>
      </c>
      <c r="Z7" s="5">
        <v>-3.49</v>
      </c>
      <c r="AA7" s="5">
        <v>13.86</v>
      </c>
      <c r="AB7" s="5">
        <v>2.57</v>
      </c>
      <c r="AC7" s="5">
        <v>-32.619999999999997</v>
      </c>
      <c r="AD7" s="5">
        <v>-0.7</v>
      </c>
      <c r="AE7" s="5">
        <v>-0.37</v>
      </c>
      <c r="AF7" s="5">
        <v>-0.31</v>
      </c>
      <c r="AG7" s="5">
        <v>-0.27</v>
      </c>
      <c r="AH7" s="5">
        <v>0.22</v>
      </c>
      <c r="AI7" s="5">
        <v>0.18</v>
      </c>
      <c r="AJ7" s="5">
        <v>0.06</v>
      </c>
      <c r="AK7" s="5">
        <v>0.04</v>
      </c>
      <c r="AL7" s="5">
        <v>0.13</v>
      </c>
      <c r="AM7" s="5">
        <v>0.05</v>
      </c>
      <c r="AN7" s="5">
        <v>0.52</v>
      </c>
      <c r="AO7" s="5">
        <v>-0.04</v>
      </c>
      <c r="AP7" s="5">
        <v>0.06</v>
      </c>
      <c r="AQ7" s="5">
        <v>-0.41</v>
      </c>
      <c r="AR7" s="5">
        <v>-0.27</v>
      </c>
      <c r="AS7" s="5">
        <v>-0.46</v>
      </c>
      <c r="AT7" s="5">
        <v>-0.53</v>
      </c>
      <c r="AU7" s="5">
        <v>0.27</v>
      </c>
      <c r="AV7" s="21">
        <v>148.18</v>
      </c>
      <c r="AW7" s="22">
        <v>232.23769999999999</v>
      </c>
      <c r="AX7" s="21"/>
    </row>
    <row r="8" spans="1:59" ht="15.6" x14ac:dyDescent="0.3">
      <c r="G8" t="s">
        <v>731</v>
      </c>
      <c r="L8" s="3" t="s">
        <v>43</v>
      </c>
      <c r="M8" s="4">
        <v>4.74</v>
      </c>
      <c r="N8" s="5">
        <v>6.84</v>
      </c>
      <c r="O8" s="5">
        <v>8.8000000000000007</v>
      </c>
      <c r="P8" s="5">
        <v>7.3</v>
      </c>
      <c r="Q8" s="5">
        <v>0.71</v>
      </c>
      <c r="R8" s="5">
        <v>0.59</v>
      </c>
      <c r="S8" s="5">
        <v>1.1299999999999999</v>
      </c>
      <c r="T8" s="5">
        <v>1.36</v>
      </c>
      <c r="U8" s="5">
        <v>21.84</v>
      </c>
      <c r="V8" s="5">
        <v>17.34</v>
      </c>
      <c r="W8" s="5">
        <v>-1.27</v>
      </c>
      <c r="X8" s="5">
        <v>-1.37</v>
      </c>
      <c r="Y8" s="5">
        <v>-1.23</v>
      </c>
      <c r="Z8" s="5">
        <v>-5.09</v>
      </c>
      <c r="AA8" s="5">
        <v>11.98</v>
      </c>
      <c r="AB8" s="5">
        <v>1.72</v>
      </c>
      <c r="AC8" s="5">
        <v>-24.86</v>
      </c>
      <c r="AD8" s="5">
        <v>-0.55000000000000004</v>
      </c>
      <c r="AE8" s="5">
        <v>-0.28000000000000003</v>
      </c>
      <c r="AF8" s="5">
        <v>-0.23</v>
      </c>
      <c r="AG8" s="5">
        <v>-0.23</v>
      </c>
      <c r="AH8" s="5">
        <v>0.19</v>
      </c>
      <c r="AI8" s="5">
        <v>0.16</v>
      </c>
      <c r="AJ8" s="5">
        <v>0.05</v>
      </c>
      <c r="AK8" s="5">
        <v>0.03</v>
      </c>
      <c r="AL8" s="5">
        <v>0.11</v>
      </c>
      <c r="AM8" s="5">
        <v>0.04</v>
      </c>
      <c r="AN8" s="5">
        <v>0.28000000000000003</v>
      </c>
      <c r="AO8" s="5">
        <v>-0.18</v>
      </c>
      <c r="AP8" s="5">
        <v>0.64</v>
      </c>
      <c r="AQ8" s="5">
        <v>-0.28999999999999998</v>
      </c>
      <c r="AR8" s="5">
        <v>-0.2</v>
      </c>
      <c r="AS8" s="5">
        <v>-0.32</v>
      </c>
      <c r="AT8" s="5">
        <v>-0.45</v>
      </c>
      <c r="AU8" s="5">
        <v>0.21</v>
      </c>
      <c r="AV8" s="21">
        <v>145.11000000000001</v>
      </c>
      <c r="AW8" s="22">
        <v>229.0454</v>
      </c>
      <c r="AX8" s="21"/>
    </row>
    <row r="9" spans="1:59" ht="15.6" x14ac:dyDescent="0.3">
      <c r="L9" s="3" t="s">
        <v>44</v>
      </c>
      <c r="M9" s="4">
        <v>4.32</v>
      </c>
      <c r="N9" s="5">
        <v>6.15</v>
      </c>
      <c r="O9" s="5">
        <v>7.99</v>
      </c>
      <c r="P9" s="5">
        <v>6.5</v>
      </c>
      <c r="Q9" s="5">
        <v>0.37</v>
      </c>
      <c r="R9" s="5">
        <v>0.33</v>
      </c>
      <c r="S9" s="5">
        <v>0.83</v>
      </c>
      <c r="T9" s="5">
        <v>1.04</v>
      </c>
      <c r="U9" s="5">
        <v>19.66</v>
      </c>
      <c r="V9" s="5">
        <v>15.16</v>
      </c>
      <c r="W9" s="5">
        <v>-1.01</v>
      </c>
      <c r="X9" s="5">
        <v>-1.1200000000000001</v>
      </c>
      <c r="Y9" s="5">
        <v>-1</v>
      </c>
      <c r="Z9" s="5">
        <v>-6.65</v>
      </c>
      <c r="AA9" s="5">
        <v>10.27</v>
      </c>
      <c r="AB9" s="5">
        <v>0.95</v>
      </c>
      <c r="AC9" s="5">
        <v>-17.149999999999999</v>
      </c>
      <c r="AD9" s="5">
        <v>-0.41</v>
      </c>
      <c r="AE9" s="5">
        <v>-0.19</v>
      </c>
      <c r="AF9" s="5">
        <v>-0.16</v>
      </c>
      <c r="AG9" s="5">
        <v>-0.2</v>
      </c>
      <c r="AH9" s="5">
        <v>0.16</v>
      </c>
      <c r="AI9" s="5">
        <v>0.13</v>
      </c>
      <c r="AJ9" s="5">
        <v>0.04</v>
      </c>
      <c r="AK9" s="5">
        <v>0.02</v>
      </c>
      <c r="AL9" s="5">
        <v>0.09</v>
      </c>
      <c r="AM9" s="5">
        <v>0.03</v>
      </c>
      <c r="AN9" s="5">
        <v>0.06</v>
      </c>
      <c r="AO9" s="5">
        <v>-0.3</v>
      </c>
      <c r="AP9" s="5">
        <v>1.18</v>
      </c>
      <c r="AQ9" s="5">
        <v>-0.2</v>
      </c>
      <c r="AR9" s="5">
        <v>-0.13</v>
      </c>
      <c r="AS9" s="5">
        <v>-0.2</v>
      </c>
      <c r="AT9" s="5">
        <v>-0.36</v>
      </c>
      <c r="AU9" s="5">
        <v>0.16</v>
      </c>
      <c r="AV9" s="21">
        <v>142.22</v>
      </c>
      <c r="AW9" s="22">
        <v>225.10925</v>
      </c>
      <c r="AX9" s="21"/>
    </row>
    <row r="10" spans="1:59" ht="15.6" x14ac:dyDescent="0.3">
      <c r="L10" s="3" t="s">
        <v>45</v>
      </c>
      <c r="M10" s="4">
        <v>3.89</v>
      </c>
      <c r="N10" s="5">
        <v>5.45</v>
      </c>
      <c r="O10" s="5">
        <v>7.16</v>
      </c>
      <c r="P10" s="5">
        <v>5.67</v>
      </c>
      <c r="Q10" s="5">
        <v>0.05</v>
      </c>
      <c r="R10" s="5">
        <v>0.08</v>
      </c>
      <c r="S10" s="5">
        <v>0.51</v>
      </c>
      <c r="T10" s="5">
        <v>0.7</v>
      </c>
      <c r="U10" s="5">
        <v>17.440000000000001</v>
      </c>
      <c r="V10" s="5">
        <v>12.94</v>
      </c>
      <c r="W10" s="5">
        <v>-0.76</v>
      </c>
      <c r="X10" s="5">
        <v>-0.88</v>
      </c>
      <c r="Y10" s="5">
        <v>-0.76</v>
      </c>
      <c r="Z10" s="5">
        <v>-8.2200000000000006</v>
      </c>
      <c r="AA10" s="5">
        <v>8.6</v>
      </c>
      <c r="AB10" s="5">
        <v>0.18</v>
      </c>
      <c r="AC10" s="5">
        <v>-9.1999999999999993</v>
      </c>
      <c r="AD10" s="5">
        <v>-0.25</v>
      </c>
      <c r="AE10" s="5">
        <v>-0.1</v>
      </c>
      <c r="AF10" s="5">
        <v>-0.09</v>
      </c>
      <c r="AG10" s="5">
        <v>-0.17</v>
      </c>
      <c r="AH10" s="5">
        <v>0.13</v>
      </c>
      <c r="AI10" s="5">
        <v>0.1</v>
      </c>
      <c r="AJ10" s="5">
        <v>0.03</v>
      </c>
      <c r="AK10" s="5">
        <v>0.01</v>
      </c>
      <c r="AL10" s="5">
        <v>7.0000000000000007E-2</v>
      </c>
      <c r="AM10" s="5">
        <v>0.03</v>
      </c>
      <c r="AN10" s="5">
        <v>-0.17</v>
      </c>
      <c r="AO10" s="5">
        <v>-0.42</v>
      </c>
      <c r="AP10" s="5">
        <v>1.72</v>
      </c>
      <c r="AQ10" s="5">
        <v>-0.12</v>
      </c>
      <c r="AR10" s="5">
        <v>-7.0000000000000007E-2</v>
      </c>
      <c r="AS10" s="5">
        <v>-7.0000000000000007E-2</v>
      </c>
      <c r="AT10" s="5">
        <v>-0.27</v>
      </c>
      <c r="AU10" s="5">
        <v>0.11</v>
      </c>
      <c r="AV10" s="21">
        <v>139.34</v>
      </c>
      <c r="AW10" s="22">
        <v>221.68119999999999</v>
      </c>
      <c r="AX10" s="21"/>
    </row>
    <row r="11" spans="1:59" ht="15.6" x14ac:dyDescent="0.3">
      <c r="L11" s="3" t="s">
        <v>46</v>
      </c>
      <c r="M11" s="4">
        <v>3.43</v>
      </c>
      <c r="N11" s="5">
        <v>4.6900000000000004</v>
      </c>
      <c r="O11" s="5">
        <v>6.26</v>
      </c>
      <c r="P11" s="5">
        <v>4.75</v>
      </c>
      <c r="Q11" s="5">
        <v>-0.28000000000000003</v>
      </c>
      <c r="R11" s="5">
        <v>-0.17</v>
      </c>
      <c r="S11" s="5">
        <v>0.18</v>
      </c>
      <c r="T11" s="5">
        <v>0.34</v>
      </c>
      <c r="U11" s="5">
        <v>15.07</v>
      </c>
      <c r="V11" s="5">
        <v>10.59</v>
      </c>
      <c r="W11" s="5">
        <v>-0.49</v>
      </c>
      <c r="X11" s="5">
        <v>-0.61</v>
      </c>
      <c r="Y11" s="5">
        <v>-0.51</v>
      </c>
      <c r="Z11" s="5">
        <v>-9.85</v>
      </c>
      <c r="AA11" s="5">
        <v>6.81</v>
      </c>
      <c r="AB11" s="5">
        <v>-0.64</v>
      </c>
      <c r="AC11" s="5">
        <v>0.02</v>
      </c>
      <c r="AD11" s="5">
        <v>-0.08</v>
      </c>
      <c r="AE11" s="5">
        <v>-0.02</v>
      </c>
      <c r="AF11" s="5">
        <v>-0.01</v>
      </c>
      <c r="AG11" s="5">
        <v>-0.14000000000000001</v>
      </c>
      <c r="AH11" s="5">
        <v>0.11</v>
      </c>
      <c r="AI11" s="5">
        <v>0.08</v>
      </c>
      <c r="AJ11" s="5">
        <v>0.02</v>
      </c>
      <c r="AK11" s="5">
        <v>0</v>
      </c>
      <c r="AL11" s="5">
        <v>0.05</v>
      </c>
      <c r="AM11" s="5">
        <v>0.02</v>
      </c>
      <c r="AN11" s="5">
        <v>-0.41</v>
      </c>
      <c r="AO11" s="5">
        <v>-0.54</v>
      </c>
      <c r="AP11" s="5">
        <v>2.3199999999999998</v>
      </c>
      <c r="AQ11" s="5">
        <v>-0.03</v>
      </c>
      <c r="AR11" s="5">
        <v>0</v>
      </c>
      <c r="AS11" s="5">
        <v>0.06</v>
      </c>
      <c r="AT11" s="5">
        <v>-0.17</v>
      </c>
      <c r="AU11" s="5">
        <v>7.0000000000000007E-2</v>
      </c>
      <c r="AV11" s="21">
        <v>136.16</v>
      </c>
      <c r="AW11" s="22">
        <v>217.07299999999901</v>
      </c>
      <c r="AX11" s="21"/>
    </row>
    <row r="12" spans="1:59" ht="15.6" x14ac:dyDescent="0.3">
      <c r="L12" s="3" t="s">
        <v>47</v>
      </c>
      <c r="M12" s="4">
        <v>2.88</v>
      </c>
      <c r="N12" s="5">
        <v>3.76</v>
      </c>
      <c r="O12" s="5">
        <v>5.16</v>
      </c>
      <c r="P12" s="5">
        <v>3.64</v>
      </c>
      <c r="Q12" s="5">
        <v>-0.62</v>
      </c>
      <c r="R12" s="5">
        <v>-0.44</v>
      </c>
      <c r="S12" s="5">
        <v>-0.21</v>
      </c>
      <c r="T12" s="5">
        <v>-0.06</v>
      </c>
      <c r="U12" s="5">
        <v>12.21</v>
      </c>
      <c r="V12" s="5">
        <v>7.8</v>
      </c>
      <c r="W12" s="5">
        <v>-0.17</v>
      </c>
      <c r="X12" s="5">
        <v>-0.28000000000000003</v>
      </c>
      <c r="Y12" s="5">
        <v>-0.22</v>
      </c>
      <c r="Z12" s="5">
        <v>-11.74</v>
      </c>
      <c r="AA12" s="5">
        <v>4.8</v>
      </c>
      <c r="AB12" s="5">
        <v>-1.61</v>
      </c>
      <c r="AC12" s="5">
        <v>11.63</v>
      </c>
      <c r="AD12" s="5">
        <v>0.12</v>
      </c>
      <c r="AE12" s="5">
        <v>0.09</v>
      </c>
      <c r="AF12" s="5">
        <v>0.09</v>
      </c>
      <c r="AG12" s="5">
        <v>-0.1</v>
      </c>
      <c r="AH12" s="5">
        <v>0.08</v>
      </c>
      <c r="AI12" s="5">
        <v>0.04</v>
      </c>
      <c r="AJ12" s="5">
        <v>0.01</v>
      </c>
      <c r="AK12" s="5">
        <v>-0.01</v>
      </c>
      <c r="AL12" s="5">
        <v>0.02</v>
      </c>
      <c r="AM12" s="5">
        <v>0.01</v>
      </c>
      <c r="AN12" s="5">
        <v>-0.7</v>
      </c>
      <c r="AO12" s="5">
        <v>-0.69</v>
      </c>
      <c r="AP12" s="5">
        <v>2.99</v>
      </c>
      <c r="AQ12" s="5">
        <v>0.06</v>
      </c>
      <c r="AR12" s="5">
        <v>0.09</v>
      </c>
      <c r="AS12" s="5">
        <v>0.22</v>
      </c>
      <c r="AT12" s="5">
        <v>-0.05</v>
      </c>
      <c r="AU12" s="5">
        <v>0.01</v>
      </c>
      <c r="AV12" s="21">
        <v>132.11000000000001</v>
      </c>
      <c r="AW12" s="22">
        <v>210.8331</v>
      </c>
      <c r="AX12" s="21"/>
    </row>
    <row r="13" spans="1:59" ht="15.6" x14ac:dyDescent="0.3">
      <c r="C13" t="s">
        <v>729</v>
      </c>
      <c r="L13" s="3" t="s">
        <v>48</v>
      </c>
      <c r="M13" s="4">
        <v>2.0499999999999998</v>
      </c>
      <c r="N13" s="5">
        <v>2.31</v>
      </c>
      <c r="O13" s="5">
        <v>3.54</v>
      </c>
      <c r="P13" s="5">
        <v>2.02</v>
      </c>
      <c r="Q13" s="5">
        <v>-1.07</v>
      </c>
      <c r="R13" s="5">
        <v>-0.79</v>
      </c>
      <c r="S13" s="5">
        <v>-0.71</v>
      </c>
      <c r="T13" s="5">
        <v>-0.6</v>
      </c>
      <c r="U13" s="5">
        <v>8.35</v>
      </c>
      <c r="V13" s="5">
        <v>4.07</v>
      </c>
      <c r="W13" s="5">
        <v>0.34</v>
      </c>
      <c r="X13" s="5">
        <v>0.24</v>
      </c>
      <c r="Y13" s="5">
        <v>0.21</v>
      </c>
      <c r="Z13" s="5">
        <v>-14.2</v>
      </c>
      <c r="AA13" s="5">
        <v>2.12</v>
      </c>
      <c r="AB13" s="5">
        <v>-2.97</v>
      </c>
      <c r="AC13" s="5">
        <v>28.66</v>
      </c>
      <c r="AD13" s="5">
        <v>0.41</v>
      </c>
      <c r="AE13" s="5">
        <v>0.23</v>
      </c>
      <c r="AF13" s="5">
        <v>0.24</v>
      </c>
      <c r="AG13" s="5">
        <v>-0.04</v>
      </c>
      <c r="AH13" s="5">
        <v>0.04</v>
      </c>
      <c r="AI13" s="5">
        <v>0</v>
      </c>
      <c r="AJ13" s="5">
        <v>0</v>
      </c>
      <c r="AK13" s="5">
        <v>-0.03</v>
      </c>
      <c r="AL13" s="5">
        <v>-0.01</v>
      </c>
      <c r="AM13" s="5">
        <v>-0.01</v>
      </c>
      <c r="AN13" s="5">
        <v>-1.0900000000000001</v>
      </c>
      <c r="AO13" s="5">
        <v>-0.89</v>
      </c>
      <c r="AP13" s="5">
        <v>3.92</v>
      </c>
      <c r="AQ13" s="5">
        <v>0.18</v>
      </c>
      <c r="AR13" s="5">
        <v>0.2</v>
      </c>
      <c r="AS13" s="5">
        <v>0.43</v>
      </c>
      <c r="AT13" s="5">
        <v>0.16</v>
      </c>
      <c r="AU13" s="5">
        <v>-0.05</v>
      </c>
      <c r="AV13" s="21">
        <v>125.6</v>
      </c>
      <c r="AW13" s="22">
        <v>206.76215000000002</v>
      </c>
      <c r="AX13" s="21"/>
    </row>
    <row r="14" spans="1:59" ht="15" thickBot="1" x14ac:dyDescent="0.35">
      <c r="C14" s="10"/>
      <c r="D14" s="8" t="s">
        <v>728</v>
      </c>
    </row>
    <row r="15" spans="1:59" ht="16.2" thickBot="1" x14ac:dyDescent="0.35">
      <c r="C15" s="15"/>
      <c r="D15" s="8" t="s">
        <v>730</v>
      </c>
      <c r="L15" s="6" t="s">
        <v>49</v>
      </c>
      <c r="M15" s="7">
        <f>AVERAGE(Table8102215333451615[WWT])</f>
        <v>5.3740333333333306</v>
      </c>
      <c r="N15" s="7">
        <f>AVERAGE(Table8102215333451615[PWT])</f>
        <v>8.2001333333333353</v>
      </c>
      <c r="O15" s="7">
        <f>AVERAGE(Table8102215333451615[YWT])</f>
        <v>10.580999999999989</v>
      </c>
      <c r="P15" s="7">
        <f>AVERAGE(Table8102215333451615[AWT])</f>
        <v>8.0964333333333354</v>
      </c>
      <c r="Q15" s="7">
        <f>AVERAGE(Table8102215333451615[HFAT])</f>
        <v>1.6592999999999998</v>
      </c>
      <c r="R15" s="7">
        <f>AVERAGE(Table8102215333451615[YFAT])</f>
        <v>1.2415666666666665</v>
      </c>
      <c r="S15" s="7">
        <f>AVERAGE(Table8102215333451615[HEMD])</f>
        <v>1.8976999999999995</v>
      </c>
      <c r="T15" s="7">
        <f>AVERAGE(Table8102215333451615[YEMD])</f>
        <v>2.2232000000000012</v>
      </c>
      <c r="U15" s="7">
        <f>AVERAGE(Table8102215333451615[YCFW])</f>
        <v>18.97003333333333</v>
      </c>
      <c r="V15" s="7">
        <f>AVERAGE(Table8102215333451615[ACFW])</f>
        <v>13.022666666666669</v>
      </c>
      <c r="W15" s="7">
        <f>AVERAGE(Table8102215333451615[YFD])</f>
        <v>-0.31710000000000005</v>
      </c>
      <c r="X15" s="7">
        <f>AVERAGE(Table8102215333451615[AFD])</f>
        <v>-0.62349999999999961</v>
      </c>
      <c r="Y15" s="7">
        <f>AVERAGE(Table8102215333451615[YDCV])</f>
        <v>-1.5108999999999999</v>
      </c>
      <c r="Z15" s="7">
        <f>AVERAGE(Table8102215333451615[YCUR])</f>
        <v>-12.685733333333337</v>
      </c>
      <c r="AA15" s="7">
        <f>AVERAGE(Table8102215333451615[YSL])</f>
        <v>18.971433333333323</v>
      </c>
      <c r="AB15" s="7">
        <f>AVERAGE(Table8102215333451615[YSS])</f>
        <v>0.6286666666666666</v>
      </c>
      <c r="AC15" s="7">
        <f>AVERAGE(Table8102215333451615[YWEC])</f>
        <v>-41.436733333333336</v>
      </c>
      <c r="AD15" s="7">
        <f>AVERAGE(Table8102215333451615[EBWR])</f>
        <v>-0.97816666666666696</v>
      </c>
      <c r="AE15" s="7">
        <f>AVERAGE(Table8102215333451615[EBCOV])</f>
        <v>-0.38486666666666663</v>
      </c>
      <c r="AF15" s="7">
        <f>AVERAGE(Table8102215333451615[LDAG])</f>
        <v>-0.26493333333333341</v>
      </c>
      <c r="AG15" s="7">
        <f>AVERAGE(Table8102215333451615[MBS])</f>
        <v>0</v>
      </c>
      <c r="AH15" s="7">
        <f>AVERAGE(Table8102215333451615[WR])</f>
        <v>0.22933333333333336</v>
      </c>
      <c r="AI15" s="7">
        <f>AVERAGE(Table8102215333451615[YCON])</f>
        <v>0.12663333333333318</v>
      </c>
      <c r="AJ15" s="7">
        <f>AVERAGE(Table8102215333451615[Con])</f>
        <v>5.753333333333336E-2</v>
      </c>
      <c r="AK15" s="7">
        <f>AVERAGE(Table8102215333451615[YLS])</f>
        <v>1.7633333333333317E-2</v>
      </c>
      <c r="AL15" s="7">
        <f>AVERAGE(Table8102215333451615[LS])</f>
        <v>0.10670000000000002</v>
      </c>
      <c r="AM15" s="7">
        <f>AVERAGE(Table8102215333451615[ERA])</f>
        <v>5.9766666666666628E-2</v>
      </c>
      <c r="AN15" s="7">
        <f>AVERAGE(Table8102215333451615[MWWT])</f>
        <v>-3.3866666666666691E-2</v>
      </c>
      <c r="AO15" s="7">
        <f>AVERAGE(Table8102215333451615[IMF])</f>
        <v>-0.11253333333333325</v>
      </c>
      <c r="AP15" s="7">
        <f>AVERAGE(Table8102215333451615[SHEAR])</f>
        <v>1.1749000000000009</v>
      </c>
      <c r="AQ15" s="7">
        <f>AVERAGE(Table8102215333451615[FR])</f>
        <v>0</v>
      </c>
      <c r="AR15" s="7">
        <f>AVERAGE(Table8102215333451615[LFROT])</f>
        <v>-0.36460000000000009</v>
      </c>
      <c r="AS15" s="7">
        <f>AVERAGE(Table8102215333451615[LCOL])</f>
        <v>-0.30196666666666655</v>
      </c>
      <c r="AT15" s="7">
        <f>AVERAGE(Table8102215333451615[LCHAR])</f>
        <v>-0.41153333333333331</v>
      </c>
      <c r="AU15" s="7">
        <f>AVERAGE(Table8102215333451615[CS])</f>
        <v>0.34359999999999985</v>
      </c>
      <c r="AV15" s="23">
        <f>AVERAGE(Table8102215333451615[SM])</f>
        <v>153.09443333333334</v>
      </c>
      <c r="AW15" s="24">
        <f>AVERAGE(Table8102215333451615[Mum Index])</f>
        <v>224.85561999999982</v>
      </c>
    </row>
    <row r="16" spans="1:5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BD16" s="29" t="s">
        <v>732</v>
      </c>
      <c r="BE16" s="29"/>
      <c r="BF16" s="29"/>
      <c r="BG16" s="29"/>
    </row>
    <row r="17" spans="1:67" ht="15.6" x14ac:dyDescent="0.3">
      <c r="A17" s="8" t="s">
        <v>50</v>
      </c>
      <c r="B17" s="1" t="s">
        <v>51</v>
      </c>
      <c r="C17" s="1" t="s">
        <v>697</v>
      </c>
      <c r="D17" s="1" t="s">
        <v>698</v>
      </c>
      <c r="E17" s="1" t="s">
        <v>699</v>
      </c>
      <c r="F17" s="1" t="s">
        <v>705</v>
      </c>
      <c r="G17" s="2" t="s">
        <v>52</v>
      </c>
      <c r="H17" s="2" t="s">
        <v>704</v>
      </c>
      <c r="I17" s="2" t="s">
        <v>53</v>
      </c>
      <c r="J17" s="2" t="s">
        <v>724</v>
      </c>
      <c r="K17" s="2" t="s">
        <v>725</v>
      </c>
      <c r="L17" s="2" t="s">
        <v>54</v>
      </c>
      <c r="M17" s="2" t="s">
        <v>1</v>
      </c>
      <c r="N17" s="2" t="s">
        <v>2</v>
      </c>
      <c r="O17" s="2" t="s">
        <v>3</v>
      </c>
      <c r="P17" s="2" t="s">
        <v>4</v>
      </c>
      <c r="Q17" s="2" t="s">
        <v>5</v>
      </c>
      <c r="R17" s="2" t="s">
        <v>6</v>
      </c>
      <c r="S17" s="2" t="s">
        <v>7</v>
      </c>
      <c r="T17" s="2" t="s">
        <v>8</v>
      </c>
      <c r="U17" s="2" t="s">
        <v>9</v>
      </c>
      <c r="V17" s="2" t="s">
        <v>10</v>
      </c>
      <c r="W17" s="2" t="s">
        <v>11</v>
      </c>
      <c r="X17" s="2" t="s">
        <v>12</v>
      </c>
      <c r="Y17" s="2" t="s">
        <v>13</v>
      </c>
      <c r="Z17" s="2" t="s">
        <v>55</v>
      </c>
      <c r="AA17" s="2" t="s">
        <v>15</v>
      </c>
      <c r="AB17" s="2" t="s">
        <v>16</v>
      </c>
      <c r="AC17" s="2" t="s">
        <v>17</v>
      </c>
      <c r="AD17" s="2" t="s">
        <v>18</v>
      </c>
      <c r="AE17" s="2" t="s">
        <v>19</v>
      </c>
      <c r="AF17" s="2" t="s">
        <v>20</v>
      </c>
      <c r="AG17" s="2" t="s">
        <v>21</v>
      </c>
      <c r="AH17" s="2" t="s">
        <v>22</v>
      </c>
      <c r="AI17" s="2" t="s">
        <v>23</v>
      </c>
      <c r="AJ17" s="2" t="s">
        <v>24</v>
      </c>
      <c r="AK17" s="2" t="s">
        <v>25</v>
      </c>
      <c r="AL17" s="2" t="s">
        <v>26</v>
      </c>
      <c r="AM17" s="2" t="s">
        <v>27</v>
      </c>
      <c r="AN17" s="2" t="s">
        <v>28</v>
      </c>
      <c r="AO17" s="2" t="s">
        <v>29</v>
      </c>
      <c r="AP17" s="2" t="s">
        <v>56</v>
      </c>
      <c r="AQ17" s="2" t="s">
        <v>31</v>
      </c>
      <c r="AR17" s="2" t="s">
        <v>32</v>
      </c>
      <c r="AS17" s="2" t="s">
        <v>33</v>
      </c>
      <c r="AT17" s="2" t="s">
        <v>34</v>
      </c>
      <c r="AU17" s="2" t="s">
        <v>35</v>
      </c>
      <c r="AV17" s="19" t="s">
        <v>36</v>
      </c>
      <c r="AW17" s="19" t="s">
        <v>706</v>
      </c>
      <c r="AX17" s="18" t="s">
        <v>734</v>
      </c>
      <c r="AY17" s="18" t="s">
        <v>707</v>
      </c>
      <c r="AZ17" s="18" t="s">
        <v>733</v>
      </c>
      <c r="BA17" s="18" t="s">
        <v>736</v>
      </c>
      <c r="BB17" s="18" t="s">
        <v>735</v>
      </c>
      <c r="BC17" s="2" t="s">
        <v>720</v>
      </c>
      <c r="BD17" s="2" t="s">
        <v>708</v>
      </c>
      <c r="BE17" s="2" t="s">
        <v>709</v>
      </c>
      <c r="BF17" s="2" t="s">
        <v>710</v>
      </c>
      <c r="BG17" s="2" t="s">
        <v>711</v>
      </c>
      <c r="BH17" s="2" t="s">
        <v>712</v>
      </c>
      <c r="BI17" s="2" t="s">
        <v>713</v>
      </c>
      <c r="BJ17" s="2" t="s">
        <v>714</v>
      </c>
      <c r="BK17" s="2" t="s">
        <v>715</v>
      </c>
      <c r="BL17" s="2" t="s">
        <v>716</v>
      </c>
      <c r="BM17" s="2" t="s">
        <v>717</v>
      </c>
      <c r="BN17" s="2" t="s">
        <v>718</v>
      </c>
      <c r="BO17" s="2" t="s">
        <v>719</v>
      </c>
    </row>
    <row r="18" spans="1:67" ht="15.6" x14ac:dyDescent="0.3">
      <c r="A18">
        <v>2</v>
      </c>
      <c r="B18" t="s">
        <v>696</v>
      </c>
      <c r="C18" s="9">
        <v>242722</v>
      </c>
      <c r="D18" s="11">
        <v>1</v>
      </c>
      <c r="E18" s="11">
        <v>232937</v>
      </c>
      <c r="F18" s="11">
        <v>2023</v>
      </c>
      <c r="G18" s="5" t="s">
        <v>57</v>
      </c>
      <c r="H18" s="5">
        <v>2023</v>
      </c>
      <c r="I18" s="5" t="s">
        <v>58</v>
      </c>
      <c r="J18" s="5">
        <v>1</v>
      </c>
      <c r="K18" s="5">
        <v>1</v>
      </c>
      <c r="L18" s="5" t="s">
        <v>59</v>
      </c>
      <c r="M18" s="5">
        <v>7.48</v>
      </c>
      <c r="N18" s="5">
        <v>11.74</v>
      </c>
      <c r="O18" s="5">
        <v>14.62</v>
      </c>
      <c r="P18" s="5">
        <v>11.81</v>
      </c>
      <c r="Q18" s="5">
        <v>1.1599999999999999</v>
      </c>
      <c r="R18" s="5">
        <v>0.65</v>
      </c>
      <c r="S18" s="5">
        <v>0.98</v>
      </c>
      <c r="T18" s="5">
        <v>1.1200000000000001</v>
      </c>
      <c r="U18" s="5">
        <v>24.71</v>
      </c>
      <c r="V18" s="5">
        <v>20.420000000000002</v>
      </c>
      <c r="W18" s="5">
        <v>0.21</v>
      </c>
      <c r="X18" s="5">
        <v>0.16</v>
      </c>
      <c r="Y18" s="5">
        <v>-2.4</v>
      </c>
      <c r="Z18" s="5">
        <v>-12.67</v>
      </c>
      <c r="AA18" s="5">
        <v>20.2</v>
      </c>
      <c r="AB18" s="5">
        <v>4.9000000000000004</v>
      </c>
      <c r="AC18" s="5">
        <v>-30.44</v>
      </c>
      <c r="AD18" s="5">
        <v>-0.86</v>
      </c>
      <c r="AE18" s="5">
        <v>-0.28000000000000003</v>
      </c>
      <c r="AF18" s="5">
        <v>-0.15</v>
      </c>
      <c r="AG18" s="5">
        <v>0</v>
      </c>
      <c r="AH18" s="5">
        <v>0.26</v>
      </c>
      <c r="AI18" s="5">
        <v>0.15</v>
      </c>
      <c r="AJ18" s="5">
        <v>7.0000000000000007E-2</v>
      </c>
      <c r="AK18" s="5">
        <v>0.05</v>
      </c>
      <c r="AL18" s="5">
        <v>0.14000000000000001</v>
      </c>
      <c r="AM18" s="5">
        <v>0.05</v>
      </c>
      <c r="AN18" s="5">
        <v>-1.02</v>
      </c>
      <c r="AO18" s="5">
        <v>-7.0000000000000007E-2</v>
      </c>
      <c r="AP18" s="5">
        <v>2.52</v>
      </c>
      <c r="AQ18" s="5">
        <v>0</v>
      </c>
      <c r="AR18" s="5">
        <v>-0.35</v>
      </c>
      <c r="AS18" s="5">
        <v>-0.2</v>
      </c>
      <c r="AT18" s="5">
        <v>-0.44</v>
      </c>
      <c r="AU18" s="5">
        <v>0.46</v>
      </c>
      <c r="AV18" s="25">
        <v>160.94</v>
      </c>
      <c r="AW18" s="25">
        <v>230.07149999999899</v>
      </c>
      <c r="AX18" s="26">
        <v>110</v>
      </c>
      <c r="AY18" s="27">
        <v>217.86099999999999</v>
      </c>
      <c r="AZ18" s="26">
        <v>105</v>
      </c>
      <c r="BA18" s="27">
        <v>216.33349999999999</v>
      </c>
      <c r="BB18" s="26">
        <v>87</v>
      </c>
      <c r="BC18" s="13" t="s">
        <v>723</v>
      </c>
      <c r="BD18" s="16">
        <v>19.399999999999999</v>
      </c>
      <c r="BE18" s="16">
        <v>2.6</v>
      </c>
      <c r="BF18" s="16">
        <v>13.2</v>
      </c>
      <c r="BG18" s="17">
        <v>100</v>
      </c>
      <c r="BH18" s="13">
        <v>2</v>
      </c>
      <c r="BI18" s="13">
        <v>1</v>
      </c>
      <c r="BJ18" s="13">
        <v>1</v>
      </c>
      <c r="BK18" s="13">
        <v>3</v>
      </c>
      <c r="BL18" s="13">
        <v>2</v>
      </c>
      <c r="BM18" s="13">
        <v>3</v>
      </c>
      <c r="BN18" s="13">
        <v>1</v>
      </c>
      <c r="BO18" s="13">
        <v>2</v>
      </c>
    </row>
    <row r="19" spans="1:67" ht="15.6" x14ac:dyDescent="0.3">
      <c r="A19">
        <v>3</v>
      </c>
      <c r="B19" t="s">
        <v>695</v>
      </c>
      <c r="C19" s="9">
        <v>243012</v>
      </c>
      <c r="D19" s="11">
        <v>2</v>
      </c>
      <c r="E19" s="11">
        <v>222333</v>
      </c>
      <c r="F19" s="11">
        <v>2022</v>
      </c>
      <c r="G19" s="5" t="s">
        <v>60</v>
      </c>
      <c r="H19" s="5">
        <v>2023</v>
      </c>
      <c r="I19" s="5" t="s">
        <v>61</v>
      </c>
      <c r="J19" s="5">
        <v>1</v>
      </c>
      <c r="K19" s="5">
        <v>1</v>
      </c>
      <c r="L19" s="5" t="s">
        <v>62</v>
      </c>
      <c r="M19" s="5">
        <v>4.46</v>
      </c>
      <c r="N19" s="5">
        <v>6.01</v>
      </c>
      <c r="O19" s="5">
        <v>7.44</v>
      </c>
      <c r="P19" s="5">
        <v>5.0999999999999996</v>
      </c>
      <c r="Q19" s="5">
        <v>2.39</v>
      </c>
      <c r="R19" s="5">
        <v>2.1800000000000002</v>
      </c>
      <c r="S19" s="5">
        <v>3.14</v>
      </c>
      <c r="T19" s="5">
        <v>3.76</v>
      </c>
      <c r="U19" s="5">
        <v>14.38</v>
      </c>
      <c r="V19" s="5">
        <v>7.71</v>
      </c>
      <c r="W19" s="5">
        <v>0.31</v>
      </c>
      <c r="X19" s="5">
        <v>0.09</v>
      </c>
      <c r="Y19" s="5">
        <v>-2.11</v>
      </c>
      <c r="Z19" s="5">
        <v>-16.559999999999999</v>
      </c>
      <c r="AA19" s="5">
        <v>26.04</v>
      </c>
      <c r="AB19" s="5">
        <v>2.4900000000000002</v>
      </c>
      <c r="AC19" s="5">
        <v>-60.77</v>
      </c>
      <c r="AD19" s="5">
        <v>-1.32</v>
      </c>
      <c r="AE19" s="5">
        <v>-0.68</v>
      </c>
      <c r="AF19" s="5">
        <v>-0.14000000000000001</v>
      </c>
      <c r="AG19" s="5">
        <v>0</v>
      </c>
      <c r="AH19" s="5">
        <v>0.3</v>
      </c>
      <c r="AI19" s="5">
        <v>0.27</v>
      </c>
      <c r="AJ19" s="5">
        <v>0.1</v>
      </c>
      <c r="AK19" s="5">
        <v>-0.01</v>
      </c>
      <c r="AL19" s="5">
        <v>0.09</v>
      </c>
      <c r="AM19" s="5">
        <v>0.08</v>
      </c>
      <c r="AN19" s="5">
        <v>1.43</v>
      </c>
      <c r="AO19" s="5">
        <v>0.36</v>
      </c>
      <c r="AP19" s="5">
        <v>-1.04</v>
      </c>
      <c r="AQ19" s="5">
        <v>0</v>
      </c>
      <c r="AR19" s="5">
        <v>-0.66</v>
      </c>
      <c r="AS19" s="5">
        <v>-0.44</v>
      </c>
      <c r="AT19" s="5">
        <v>-0.33</v>
      </c>
      <c r="AU19" s="5">
        <v>0.34</v>
      </c>
      <c r="AV19" s="25">
        <v>157.22999999999999</v>
      </c>
      <c r="AW19" s="25">
        <v>239.17699999999999</v>
      </c>
      <c r="AX19" s="26">
        <v>51</v>
      </c>
      <c r="AY19" s="27">
        <v>210.13249999999999</v>
      </c>
      <c r="AZ19" s="26">
        <v>173</v>
      </c>
      <c r="BA19" s="27">
        <v>223.95299999999901</v>
      </c>
      <c r="BB19" s="26">
        <v>42</v>
      </c>
      <c r="BC19" s="13" t="s">
        <v>721</v>
      </c>
      <c r="BD19" s="16">
        <v>18.399999999999999</v>
      </c>
      <c r="BE19" s="16">
        <v>2.8</v>
      </c>
      <c r="BF19" s="16">
        <v>15.2</v>
      </c>
      <c r="BG19" s="16">
        <v>99.5</v>
      </c>
      <c r="BH19" s="13">
        <v>3</v>
      </c>
      <c r="BI19" s="13">
        <v>1</v>
      </c>
      <c r="BJ19" s="13">
        <v>2</v>
      </c>
      <c r="BK19" s="13">
        <v>2</v>
      </c>
      <c r="BL19" s="13">
        <v>2</v>
      </c>
      <c r="BM19" s="13">
        <v>2</v>
      </c>
      <c r="BN19" s="13">
        <v>1</v>
      </c>
      <c r="BO19" s="13">
        <v>1</v>
      </c>
    </row>
    <row r="20" spans="1:67" ht="15.6" x14ac:dyDescent="0.3">
      <c r="A20">
        <v>4</v>
      </c>
      <c r="B20" t="s">
        <v>694</v>
      </c>
      <c r="C20" s="9">
        <v>242594</v>
      </c>
      <c r="D20" s="11">
        <v>3</v>
      </c>
      <c r="E20" s="11">
        <v>230817</v>
      </c>
      <c r="F20" s="11">
        <v>2023</v>
      </c>
      <c r="G20" s="5" t="s">
        <v>63</v>
      </c>
      <c r="H20" s="5">
        <v>2023</v>
      </c>
      <c r="I20" s="5" t="s">
        <v>64</v>
      </c>
      <c r="J20" s="5">
        <v>2</v>
      </c>
      <c r="K20" s="5">
        <v>2</v>
      </c>
      <c r="L20" s="5" t="s">
        <v>62</v>
      </c>
      <c r="M20" s="5">
        <v>6.02</v>
      </c>
      <c r="N20" s="5">
        <v>11.2</v>
      </c>
      <c r="O20" s="5">
        <v>14.77</v>
      </c>
      <c r="P20" s="5">
        <v>10.8</v>
      </c>
      <c r="Q20" s="5">
        <v>1.34</v>
      </c>
      <c r="R20" s="5">
        <v>1.44</v>
      </c>
      <c r="S20" s="5">
        <v>0.22</v>
      </c>
      <c r="T20" s="5">
        <v>0.91</v>
      </c>
      <c r="U20" s="5">
        <v>22.87</v>
      </c>
      <c r="V20" s="5">
        <v>11.91</v>
      </c>
      <c r="W20" s="5">
        <v>0.35</v>
      </c>
      <c r="X20" s="5">
        <v>-0.22</v>
      </c>
      <c r="Y20" s="5">
        <v>-3.69</v>
      </c>
      <c r="Z20" s="5">
        <v>-17.07</v>
      </c>
      <c r="AA20" s="5">
        <v>24.2</v>
      </c>
      <c r="AB20" s="5">
        <v>11.84</v>
      </c>
      <c r="AC20" s="5">
        <v>-43.08</v>
      </c>
      <c r="AD20" s="5">
        <v>-1.2</v>
      </c>
      <c r="AE20" s="5">
        <v>-0.47</v>
      </c>
      <c r="AF20" s="5">
        <v>-0.24</v>
      </c>
      <c r="AG20" s="5">
        <v>0</v>
      </c>
      <c r="AH20" s="5">
        <v>0.25</v>
      </c>
      <c r="AI20" s="5">
        <v>0.2</v>
      </c>
      <c r="AJ20" s="5">
        <v>0.05</v>
      </c>
      <c r="AK20" s="5">
        <v>0.06</v>
      </c>
      <c r="AL20" s="5">
        <v>0.13</v>
      </c>
      <c r="AM20" s="5">
        <v>7.0000000000000007E-2</v>
      </c>
      <c r="AN20" s="5">
        <v>-1.34</v>
      </c>
      <c r="AO20" s="5">
        <v>0.45</v>
      </c>
      <c r="AP20" s="5">
        <v>1.66</v>
      </c>
      <c r="AQ20" s="5">
        <v>0</v>
      </c>
      <c r="AR20" s="5">
        <v>-0.16</v>
      </c>
      <c r="AS20" s="5">
        <v>7.0000000000000007E-2</v>
      </c>
      <c r="AT20" s="5">
        <v>-0.6</v>
      </c>
      <c r="AU20" s="5">
        <v>0.44</v>
      </c>
      <c r="AV20" s="25">
        <v>160.35</v>
      </c>
      <c r="AW20" s="25">
        <v>238.75200000000001</v>
      </c>
      <c r="AX20" s="26">
        <v>55</v>
      </c>
      <c r="AY20" s="27">
        <v>217.861999999999</v>
      </c>
      <c r="AZ20" s="26">
        <v>104</v>
      </c>
      <c r="BA20" s="27">
        <v>223.31899999999899</v>
      </c>
      <c r="BB20" s="26">
        <v>48</v>
      </c>
      <c r="BC20" s="13" t="s">
        <v>726</v>
      </c>
      <c r="BD20" s="16">
        <v>18.3</v>
      </c>
      <c r="BE20" s="16">
        <v>2.5</v>
      </c>
      <c r="BF20" s="16">
        <v>13.4</v>
      </c>
      <c r="BG20" s="16">
        <v>99.9</v>
      </c>
      <c r="BH20" s="13">
        <v>2</v>
      </c>
      <c r="BI20" s="13">
        <v>1</v>
      </c>
      <c r="BJ20" s="13">
        <v>2</v>
      </c>
      <c r="BK20" s="13">
        <v>2</v>
      </c>
      <c r="BL20" s="13">
        <v>2</v>
      </c>
      <c r="BM20" s="13">
        <v>2</v>
      </c>
      <c r="BN20" s="13">
        <v>1</v>
      </c>
      <c r="BO20" s="13">
        <v>1</v>
      </c>
    </row>
    <row r="21" spans="1:67" ht="15.6" x14ac:dyDescent="0.3">
      <c r="A21">
        <v>5</v>
      </c>
      <c r="B21" t="s">
        <v>693</v>
      </c>
      <c r="C21" s="9">
        <v>242446</v>
      </c>
      <c r="D21" s="11">
        <v>4</v>
      </c>
      <c r="E21" s="11">
        <v>222364</v>
      </c>
      <c r="F21" s="11">
        <v>2022</v>
      </c>
      <c r="G21" s="5" t="s">
        <v>65</v>
      </c>
      <c r="H21" s="5">
        <v>2022</v>
      </c>
      <c r="I21" s="5" t="s">
        <v>66</v>
      </c>
      <c r="J21" s="5">
        <v>1</v>
      </c>
      <c r="K21" s="5">
        <v>1</v>
      </c>
      <c r="L21" s="5" t="s">
        <v>62</v>
      </c>
      <c r="M21" s="5">
        <v>5.15</v>
      </c>
      <c r="N21" s="5">
        <v>8.41</v>
      </c>
      <c r="O21" s="5">
        <v>11.49</v>
      </c>
      <c r="P21" s="5">
        <v>8.3800000000000008</v>
      </c>
      <c r="Q21" s="5">
        <v>0.92</v>
      </c>
      <c r="R21" s="5">
        <v>0.96</v>
      </c>
      <c r="S21" s="5">
        <v>0.35</v>
      </c>
      <c r="T21" s="5">
        <v>0.96</v>
      </c>
      <c r="U21" s="5">
        <v>18.329999999999998</v>
      </c>
      <c r="V21" s="5">
        <v>10.62</v>
      </c>
      <c r="W21" s="5">
        <v>-0.46</v>
      </c>
      <c r="X21" s="5">
        <v>-1.01</v>
      </c>
      <c r="Y21" s="5">
        <v>-1.67</v>
      </c>
      <c r="Z21" s="5">
        <v>-10.01</v>
      </c>
      <c r="AA21" s="5">
        <v>21.22</v>
      </c>
      <c r="AB21" s="5">
        <v>-1.71</v>
      </c>
      <c r="AC21" s="5">
        <v>-42.96</v>
      </c>
      <c r="AD21" s="5">
        <v>-0.62</v>
      </c>
      <c r="AE21" s="5">
        <v>-0.27</v>
      </c>
      <c r="AF21" s="5">
        <v>-0.39</v>
      </c>
      <c r="AG21" s="5">
        <v>0</v>
      </c>
      <c r="AH21" s="5">
        <v>0.21</v>
      </c>
      <c r="AI21" s="5">
        <v>0.18</v>
      </c>
      <c r="AJ21" s="5">
        <v>0.05</v>
      </c>
      <c r="AK21" s="5">
        <v>0.03</v>
      </c>
      <c r="AL21" s="5">
        <v>7.0000000000000007E-2</v>
      </c>
      <c r="AM21" s="5">
        <v>7.0000000000000007E-2</v>
      </c>
      <c r="AN21" s="5">
        <v>-0.35</v>
      </c>
      <c r="AO21" s="5">
        <v>0</v>
      </c>
      <c r="AP21" s="5">
        <v>2.75</v>
      </c>
      <c r="AQ21" s="5">
        <v>0</v>
      </c>
      <c r="AR21" s="5">
        <v>-0.41</v>
      </c>
      <c r="AS21" s="5">
        <v>-0.01</v>
      </c>
      <c r="AT21" s="5">
        <v>-0.51</v>
      </c>
      <c r="AU21" s="5">
        <v>0.27</v>
      </c>
      <c r="AV21" s="25">
        <v>150.37</v>
      </c>
      <c r="AW21" s="25">
        <v>220.58449999999999</v>
      </c>
      <c r="AX21" s="26">
        <v>190</v>
      </c>
      <c r="AY21" s="27">
        <v>206.57499999999999</v>
      </c>
      <c r="AZ21" s="26">
        <v>195</v>
      </c>
      <c r="BA21" s="27">
        <v>200.60199999999901</v>
      </c>
      <c r="BB21" s="26">
        <v>208</v>
      </c>
      <c r="BC21" s="13"/>
      <c r="BD21" s="16">
        <v>18</v>
      </c>
      <c r="BE21" s="16">
        <v>3</v>
      </c>
      <c r="BF21" s="16">
        <v>16.899999999999999</v>
      </c>
      <c r="BG21" s="16">
        <v>99.2</v>
      </c>
      <c r="BH21" s="13">
        <v>2</v>
      </c>
      <c r="BI21" s="13">
        <v>1</v>
      </c>
      <c r="BJ21" s="13">
        <v>1</v>
      </c>
      <c r="BK21" s="13">
        <v>2</v>
      </c>
      <c r="BL21" s="13">
        <v>2</v>
      </c>
      <c r="BM21" s="13">
        <v>2</v>
      </c>
      <c r="BN21" s="13">
        <v>1</v>
      </c>
      <c r="BO21" s="13">
        <v>1</v>
      </c>
    </row>
    <row r="22" spans="1:67" ht="15.6" x14ac:dyDescent="0.3">
      <c r="A22">
        <v>6</v>
      </c>
      <c r="B22" t="s">
        <v>692</v>
      </c>
      <c r="C22" s="9">
        <v>242092</v>
      </c>
      <c r="D22" s="11">
        <v>5</v>
      </c>
      <c r="E22" s="11">
        <v>211938</v>
      </c>
      <c r="F22" s="11">
        <v>2021</v>
      </c>
      <c r="G22" s="5" t="s">
        <v>67</v>
      </c>
      <c r="H22" s="5">
        <v>2018</v>
      </c>
      <c r="I22" s="5" t="s">
        <v>68</v>
      </c>
      <c r="J22" s="5">
        <v>1</v>
      </c>
      <c r="K22" s="5">
        <v>1</v>
      </c>
      <c r="L22" s="5" t="s">
        <v>62</v>
      </c>
      <c r="M22" s="5">
        <v>5.26</v>
      </c>
      <c r="N22" s="5">
        <v>8.86</v>
      </c>
      <c r="O22" s="5">
        <v>10.71</v>
      </c>
      <c r="P22" s="5">
        <v>7.01</v>
      </c>
      <c r="Q22" s="5">
        <v>0.8</v>
      </c>
      <c r="R22" s="5">
        <v>0.28000000000000003</v>
      </c>
      <c r="S22" s="5">
        <v>1.54</v>
      </c>
      <c r="T22" s="5">
        <v>1.81</v>
      </c>
      <c r="U22" s="5">
        <v>21.64</v>
      </c>
      <c r="V22" s="5">
        <v>13.55</v>
      </c>
      <c r="W22" s="5">
        <v>-0.92</v>
      </c>
      <c r="X22" s="5">
        <v>-0.8</v>
      </c>
      <c r="Y22" s="5">
        <v>-0.03</v>
      </c>
      <c r="Z22" s="5">
        <v>-15.18</v>
      </c>
      <c r="AA22" s="5">
        <v>18.47</v>
      </c>
      <c r="AB22" s="5">
        <v>0.05</v>
      </c>
      <c r="AC22" s="5">
        <v>-69.010000000000005</v>
      </c>
      <c r="AD22" s="5">
        <v>-1</v>
      </c>
      <c r="AE22" s="5">
        <v>-0.24</v>
      </c>
      <c r="AF22" s="5">
        <v>-0.25</v>
      </c>
      <c r="AG22" s="5">
        <v>0</v>
      </c>
      <c r="AH22" s="5">
        <v>0.18</v>
      </c>
      <c r="AI22" s="5">
        <v>-0.02</v>
      </c>
      <c r="AJ22" s="5">
        <v>0.02</v>
      </c>
      <c r="AK22" s="5">
        <v>-0.01</v>
      </c>
      <c r="AL22" s="5">
        <v>0.08</v>
      </c>
      <c r="AM22" s="5">
        <v>0.06</v>
      </c>
      <c r="AN22" s="5">
        <v>-1.44</v>
      </c>
      <c r="AO22" s="5">
        <v>0.11</v>
      </c>
      <c r="AP22" s="5">
        <v>1.81</v>
      </c>
      <c r="AQ22" s="5">
        <v>0</v>
      </c>
      <c r="AR22" s="5">
        <v>-0.45</v>
      </c>
      <c r="AS22" s="5">
        <v>-0.67</v>
      </c>
      <c r="AT22" s="5">
        <v>-0.63</v>
      </c>
      <c r="AU22" s="5">
        <v>0.3</v>
      </c>
      <c r="AV22" s="25">
        <v>158.11000000000001</v>
      </c>
      <c r="AW22" s="25">
        <v>227.76599999999999</v>
      </c>
      <c r="AX22" s="26">
        <v>130</v>
      </c>
      <c r="AY22" s="27">
        <v>219.53550000000001</v>
      </c>
      <c r="AZ22" s="26">
        <v>94</v>
      </c>
      <c r="BA22" s="27">
        <v>208.4085</v>
      </c>
      <c r="BB22" s="26">
        <v>147</v>
      </c>
      <c r="BC22" s="13"/>
      <c r="BD22" s="16">
        <v>17.100000000000001</v>
      </c>
      <c r="BE22" s="16">
        <v>3.4</v>
      </c>
      <c r="BF22" s="16">
        <v>20.2</v>
      </c>
      <c r="BG22" s="16">
        <v>99.3</v>
      </c>
      <c r="BH22" s="13">
        <v>2</v>
      </c>
      <c r="BI22" s="13">
        <v>1</v>
      </c>
      <c r="BJ22" s="13">
        <v>1</v>
      </c>
      <c r="BK22" s="13">
        <v>2</v>
      </c>
      <c r="BL22" s="13">
        <v>2</v>
      </c>
      <c r="BM22" s="13">
        <v>2</v>
      </c>
      <c r="BN22" s="13">
        <v>1</v>
      </c>
      <c r="BO22" s="13">
        <v>1</v>
      </c>
    </row>
    <row r="23" spans="1:67" ht="15.6" x14ac:dyDescent="0.3">
      <c r="A23">
        <v>7</v>
      </c>
      <c r="B23" t="s">
        <v>691</v>
      </c>
      <c r="C23" s="9">
        <v>240297</v>
      </c>
      <c r="D23" s="11">
        <v>6</v>
      </c>
      <c r="E23" s="11">
        <v>223285</v>
      </c>
      <c r="F23" s="11">
        <v>2022</v>
      </c>
      <c r="G23" s="5" t="s">
        <v>69</v>
      </c>
      <c r="H23" s="5">
        <v>2018</v>
      </c>
      <c r="I23" s="5" t="s">
        <v>70</v>
      </c>
      <c r="J23" s="5">
        <v>2</v>
      </c>
      <c r="K23" s="5">
        <v>2</v>
      </c>
      <c r="L23" s="5" t="s">
        <v>62</v>
      </c>
      <c r="M23" s="5">
        <v>5.74</v>
      </c>
      <c r="N23" s="5">
        <v>9.2799999999999994</v>
      </c>
      <c r="O23" s="5">
        <v>12.69</v>
      </c>
      <c r="P23" s="5">
        <v>11.32</v>
      </c>
      <c r="Q23" s="5">
        <v>2.2000000000000002</v>
      </c>
      <c r="R23" s="5">
        <v>1.23</v>
      </c>
      <c r="S23" s="5">
        <v>1.73</v>
      </c>
      <c r="T23" s="5">
        <v>1.67</v>
      </c>
      <c r="U23" s="5">
        <v>26.77</v>
      </c>
      <c r="V23" s="5">
        <v>20.69</v>
      </c>
      <c r="W23" s="5">
        <v>-0.31</v>
      </c>
      <c r="X23" s="5">
        <v>-0.66</v>
      </c>
      <c r="Y23" s="5">
        <v>-1.1100000000000001</v>
      </c>
      <c r="Z23" s="5">
        <v>-16.87</v>
      </c>
      <c r="AA23" s="5">
        <v>22.53</v>
      </c>
      <c r="AB23" s="5">
        <v>-0.24</v>
      </c>
      <c r="AC23" s="5">
        <v>-26.14</v>
      </c>
      <c r="AD23" s="5">
        <v>-0.78</v>
      </c>
      <c r="AE23" s="5">
        <v>-0.78</v>
      </c>
      <c r="AF23" s="5">
        <v>-0.12</v>
      </c>
      <c r="AG23" s="5">
        <v>0</v>
      </c>
      <c r="AH23" s="5">
        <v>0.16</v>
      </c>
      <c r="AI23" s="5">
        <v>0.19</v>
      </c>
      <c r="AJ23" s="5">
        <v>-0.02</v>
      </c>
      <c r="AK23" s="5">
        <v>0.03</v>
      </c>
      <c r="AL23" s="5">
        <v>7.0000000000000007E-2</v>
      </c>
      <c r="AM23" s="5">
        <v>0.09</v>
      </c>
      <c r="AN23" s="5">
        <v>1.65</v>
      </c>
      <c r="AO23" s="5">
        <v>-0.37</v>
      </c>
      <c r="AP23" s="5">
        <v>3.25</v>
      </c>
      <c r="AQ23" s="5">
        <v>0</v>
      </c>
      <c r="AR23" s="5">
        <v>-0.67</v>
      </c>
      <c r="AS23" s="5">
        <v>-0.57999999999999996</v>
      </c>
      <c r="AT23" s="5">
        <v>-0.74</v>
      </c>
      <c r="AU23" s="5">
        <v>0.31</v>
      </c>
      <c r="AV23" s="25">
        <v>150.61000000000001</v>
      </c>
      <c r="AW23" s="25">
        <v>229.11249999999899</v>
      </c>
      <c r="AX23" s="26">
        <v>118</v>
      </c>
      <c r="AY23" s="27">
        <v>219.0565</v>
      </c>
      <c r="AZ23" s="26">
        <v>96</v>
      </c>
      <c r="BA23" s="27">
        <v>206.654</v>
      </c>
      <c r="BB23" s="26">
        <v>160</v>
      </c>
      <c r="BC23" s="13"/>
      <c r="BD23" s="16">
        <v>17.8</v>
      </c>
      <c r="BE23" s="16">
        <v>3.1</v>
      </c>
      <c r="BF23" s="16">
        <v>17.399999999999999</v>
      </c>
      <c r="BG23" s="16">
        <v>99.2</v>
      </c>
      <c r="BH23" s="13">
        <v>1</v>
      </c>
      <c r="BI23" s="13">
        <v>1</v>
      </c>
      <c r="BJ23" s="13">
        <v>2</v>
      </c>
      <c r="BK23" s="13">
        <v>2</v>
      </c>
      <c r="BL23" s="13">
        <v>2</v>
      </c>
      <c r="BM23" s="13">
        <v>2</v>
      </c>
      <c r="BN23" s="13">
        <v>1</v>
      </c>
      <c r="BO23" s="13">
        <v>1</v>
      </c>
    </row>
    <row r="24" spans="1:67" ht="15.6" x14ac:dyDescent="0.3">
      <c r="A24">
        <v>8</v>
      </c>
      <c r="B24" t="s">
        <v>690</v>
      </c>
      <c r="C24" s="9">
        <v>242356</v>
      </c>
      <c r="D24" s="11">
        <v>7</v>
      </c>
      <c r="E24" s="11">
        <v>222333</v>
      </c>
      <c r="F24" s="11">
        <v>2022</v>
      </c>
      <c r="G24" s="5" t="s">
        <v>60</v>
      </c>
      <c r="H24" s="5">
        <v>2021</v>
      </c>
      <c r="I24" s="5" t="s">
        <v>71</v>
      </c>
      <c r="J24" s="5">
        <v>1</v>
      </c>
      <c r="K24" s="5">
        <v>1</v>
      </c>
      <c r="L24" s="5" t="s">
        <v>62</v>
      </c>
      <c r="M24" s="5">
        <v>5.95</v>
      </c>
      <c r="N24" s="5">
        <v>8.42</v>
      </c>
      <c r="O24" s="5">
        <v>11.35</v>
      </c>
      <c r="P24" s="5">
        <v>6.7</v>
      </c>
      <c r="Q24" s="5">
        <v>0.66</v>
      </c>
      <c r="R24" s="5">
        <v>0.33</v>
      </c>
      <c r="S24" s="5">
        <v>1.51</v>
      </c>
      <c r="T24" s="5">
        <v>1.73</v>
      </c>
      <c r="U24" s="5">
        <v>36.31</v>
      </c>
      <c r="V24" s="5">
        <v>25.86</v>
      </c>
      <c r="W24" s="5">
        <v>-7.0000000000000007E-2</v>
      </c>
      <c r="X24" s="5">
        <v>-0.26</v>
      </c>
      <c r="Y24" s="5">
        <v>-7.0000000000000007E-2</v>
      </c>
      <c r="Z24" s="5">
        <v>-16.22</v>
      </c>
      <c r="AA24" s="5">
        <v>25.44</v>
      </c>
      <c r="AB24" s="5">
        <v>-3.17</v>
      </c>
      <c r="AC24" s="5">
        <v>-32.86</v>
      </c>
      <c r="AD24" s="5">
        <v>-0.56999999999999995</v>
      </c>
      <c r="AE24" s="5">
        <v>-0.26</v>
      </c>
      <c r="AF24" s="5">
        <v>0</v>
      </c>
      <c r="AG24" s="5">
        <v>0</v>
      </c>
      <c r="AH24" s="5">
        <v>0.17</v>
      </c>
      <c r="AI24" s="5">
        <v>0.04</v>
      </c>
      <c r="AJ24" s="5">
        <v>7.0000000000000007E-2</v>
      </c>
      <c r="AK24" s="5">
        <v>-0.02</v>
      </c>
      <c r="AL24" s="5">
        <v>0.05</v>
      </c>
      <c r="AM24" s="5">
        <v>0.04</v>
      </c>
      <c r="AN24" s="5">
        <v>0.22</v>
      </c>
      <c r="AO24" s="5">
        <v>-0.06</v>
      </c>
      <c r="AP24" s="5">
        <v>1.01</v>
      </c>
      <c r="AQ24" s="5">
        <v>0</v>
      </c>
      <c r="AR24" s="5">
        <v>-0.5</v>
      </c>
      <c r="AS24" s="5">
        <v>-0.38</v>
      </c>
      <c r="AT24" s="5">
        <v>-0.15</v>
      </c>
      <c r="AU24" s="5">
        <v>0.22</v>
      </c>
      <c r="AV24" s="25">
        <v>157.44999999999999</v>
      </c>
      <c r="AW24" s="25">
        <v>230.44450000000001</v>
      </c>
      <c r="AX24" s="26">
        <v>106</v>
      </c>
      <c r="AY24" s="27">
        <v>221.00700000000001</v>
      </c>
      <c r="AZ24" s="26">
        <v>87</v>
      </c>
      <c r="BA24" s="27">
        <v>204.69399999999999</v>
      </c>
      <c r="BB24" s="26">
        <v>173</v>
      </c>
      <c r="BC24" s="13"/>
      <c r="BD24" s="16">
        <v>18.399999999999999</v>
      </c>
      <c r="BE24" s="16">
        <v>3.2</v>
      </c>
      <c r="BF24" s="16">
        <v>17.5</v>
      </c>
      <c r="BG24" s="16">
        <v>99.5</v>
      </c>
      <c r="BH24" s="13">
        <v>1</v>
      </c>
      <c r="BI24" s="13">
        <v>1</v>
      </c>
      <c r="BJ24" s="13">
        <v>1</v>
      </c>
      <c r="BK24" s="13">
        <v>2</v>
      </c>
      <c r="BL24" s="13">
        <v>2</v>
      </c>
      <c r="BM24" s="13">
        <v>1</v>
      </c>
      <c r="BN24" s="13">
        <v>1</v>
      </c>
      <c r="BO24" s="13">
        <v>3</v>
      </c>
    </row>
    <row r="25" spans="1:67" ht="15.6" x14ac:dyDescent="0.3">
      <c r="A25">
        <v>9</v>
      </c>
      <c r="B25" t="s">
        <v>689</v>
      </c>
      <c r="C25" s="9">
        <v>242025</v>
      </c>
      <c r="D25" s="14">
        <v>8</v>
      </c>
      <c r="E25" s="11" t="s">
        <v>700</v>
      </c>
      <c r="F25" s="11">
        <v>2022</v>
      </c>
      <c r="G25" s="5" t="s">
        <v>72</v>
      </c>
      <c r="H25" s="5">
        <v>2022</v>
      </c>
      <c r="I25" s="5" t="s">
        <v>73</v>
      </c>
      <c r="J25" s="5">
        <v>1</v>
      </c>
      <c r="K25" s="5">
        <v>1</v>
      </c>
      <c r="L25" s="5" t="s">
        <v>62</v>
      </c>
      <c r="M25" s="5">
        <v>8.33</v>
      </c>
      <c r="N25" s="5">
        <v>10.98</v>
      </c>
      <c r="O25" s="5">
        <v>13.54</v>
      </c>
      <c r="P25" s="5">
        <v>11.59</v>
      </c>
      <c r="Q25" s="5">
        <v>1.1200000000000001</v>
      </c>
      <c r="R25" s="5">
        <v>1.36</v>
      </c>
      <c r="S25" s="5">
        <v>2.7</v>
      </c>
      <c r="T25" s="5">
        <v>3.49</v>
      </c>
      <c r="U25" s="5">
        <v>26.31</v>
      </c>
      <c r="V25" s="5">
        <v>24.29</v>
      </c>
      <c r="W25" s="5">
        <v>0.3</v>
      </c>
      <c r="X25" s="5">
        <v>0.28000000000000003</v>
      </c>
      <c r="Y25" s="5">
        <v>0.35</v>
      </c>
      <c r="Z25" s="5">
        <v>-12.84</v>
      </c>
      <c r="AA25" s="5">
        <v>19.149999999999999</v>
      </c>
      <c r="AB25" s="5">
        <v>-2.48</v>
      </c>
      <c r="AC25" s="5">
        <v>-50.87</v>
      </c>
      <c r="AD25" s="5">
        <v>-1.22</v>
      </c>
      <c r="AE25" s="5">
        <v>-0.82</v>
      </c>
      <c r="AF25" s="5">
        <v>-0.59</v>
      </c>
      <c r="AG25" s="5">
        <v>0</v>
      </c>
      <c r="AH25" s="5">
        <v>0.25</v>
      </c>
      <c r="AI25" s="5">
        <v>0.03</v>
      </c>
      <c r="AJ25" s="5">
        <v>0.06</v>
      </c>
      <c r="AK25" s="5">
        <v>0.02</v>
      </c>
      <c r="AL25" s="5">
        <v>0.15</v>
      </c>
      <c r="AM25" s="5">
        <v>0.05</v>
      </c>
      <c r="AN25" s="5">
        <v>-0.46</v>
      </c>
      <c r="AO25" s="5">
        <v>-0.47</v>
      </c>
      <c r="AP25" s="5">
        <v>1.61</v>
      </c>
      <c r="AQ25" s="5">
        <v>0</v>
      </c>
      <c r="AR25" s="5">
        <v>-0.39</v>
      </c>
      <c r="AS25" s="5">
        <v>-0.36</v>
      </c>
      <c r="AT25" s="5">
        <v>-0.26</v>
      </c>
      <c r="AU25" s="5">
        <v>0.44</v>
      </c>
      <c r="AV25" s="25">
        <v>165.14</v>
      </c>
      <c r="AW25" s="25">
        <v>247.189999999999</v>
      </c>
      <c r="AX25" s="26">
        <v>13</v>
      </c>
      <c r="AY25" s="27">
        <v>234.333</v>
      </c>
      <c r="AZ25" s="26">
        <v>27</v>
      </c>
      <c r="BA25" s="27">
        <v>232.03649999999899</v>
      </c>
      <c r="BB25" s="26">
        <v>14</v>
      </c>
      <c r="BC25" s="13"/>
      <c r="BD25" s="16">
        <v>18.899999999999999</v>
      </c>
      <c r="BE25" s="16">
        <v>3.6</v>
      </c>
      <c r="BF25" s="16">
        <v>18.899999999999999</v>
      </c>
      <c r="BG25" s="16">
        <v>99.2</v>
      </c>
      <c r="BH25" s="13">
        <v>2</v>
      </c>
      <c r="BI25" s="13">
        <v>1</v>
      </c>
      <c r="BJ25" s="13">
        <v>2</v>
      </c>
      <c r="BK25" s="13">
        <v>2</v>
      </c>
      <c r="BL25" s="13">
        <v>2</v>
      </c>
      <c r="BM25" s="13">
        <v>2</v>
      </c>
      <c r="BN25" s="13">
        <v>1</v>
      </c>
      <c r="BO25" s="13">
        <v>1</v>
      </c>
    </row>
    <row r="26" spans="1:67" ht="15.6" x14ac:dyDescent="0.3">
      <c r="A26">
        <v>10</v>
      </c>
      <c r="B26" t="s">
        <v>688</v>
      </c>
      <c r="C26" s="9">
        <v>241156</v>
      </c>
      <c r="D26" s="11">
        <v>9</v>
      </c>
      <c r="E26" s="11">
        <v>211844</v>
      </c>
      <c r="F26" s="11">
        <v>2021</v>
      </c>
      <c r="G26" s="5" t="s">
        <v>74</v>
      </c>
      <c r="H26" s="5">
        <v>2020</v>
      </c>
      <c r="I26" s="5" t="s">
        <v>75</v>
      </c>
      <c r="J26" s="5">
        <v>2</v>
      </c>
      <c r="K26" s="5">
        <v>2</v>
      </c>
      <c r="L26" s="5" t="s">
        <v>59</v>
      </c>
      <c r="M26" s="5">
        <v>3.81</v>
      </c>
      <c r="N26" s="5">
        <v>6.24</v>
      </c>
      <c r="O26" s="5">
        <v>9.0299999999999994</v>
      </c>
      <c r="P26" s="5">
        <v>7.4</v>
      </c>
      <c r="Q26" s="5">
        <v>1.27</v>
      </c>
      <c r="R26" s="5">
        <v>1.2</v>
      </c>
      <c r="S26" s="5">
        <v>1</v>
      </c>
      <c r="T26" s="5">
        <v>1.54</v>
      </c>
      <c r="U26" s="5">
        <v>22.76</v>
      </c>
      <c r="V26" s="5">
        <v>14.87</v>
      </c>
      <c r="W26" s="5">
        <v>-0.95</v>
      </c>
      <c r="X26" s="5">
        <v>-1.54</v>
      </c>
      <c r="Y26" s="5">
        <v>-2.97</v>
      </c>
      <c r="Z26" s="5">
        <v>-14.04</v>
      </c>
      <c r="AA26" s="5">
        <v>23.45</v>
      </c>
      <c r="AB26" s="5">
        <v>2.81</v>
      </c>
      <c r="AC26" s="5">
        <v>-46.24</v>
      </c>
      <c r="AD26" s="5">
        <v>-0.93</v>
      </c>
      <c r="AE26" s="5">
        <v>-0.37</v>
      </c>
      <c r="AF26" s="5">
        <v>-0.28000000000000003</v>
      </c>
      <c r="AG26" s="5">
        <v>0</v>
      </c>
      <c r="AH26" s="5">
        <v>0.24</v>
      </c>
      <c r="AI26" s="5">
        <v>7.0000000000000007E-2</v>
      </c>
      <c r="AJ26" s="5">
        <v>0.06</v>
      </c>
      <c r="AK26" s="5">
        <v>0.04</v>
      </c>
      <c r="AL26" s="5">
        <v>0.17</v>
      </c>
      <c r="AM26" s="5">
        <v>0.04</v>
      </c>
      <c r="AN26" s="5">
        <v>-0.67</v>
      </c>
      <c r="AO26" s="5">
        <v>0.39</v>
      </c>
      <c r="AP26" s="5">
        <v>-0.02</v>
      </c>
      <c r="AQ26" s="5">
        <v>0</v>
      </c>
      <c r="AR26" s="5">
        <v>-0.08</v>
      </c>
      <c r="AS26" s="5">
        <v>0.04</v>
      </c>
      <c r="AT26" s="5">
        <v>-0.17</v>
      </c>
      <c r="AU26" s="5">
        <v>0.36</v>
      </c>
      <c r="AV26" s="25">
        <v>159.53</v>
      </c>
      <c r="AW26" s="25">
        <v>233.51</v>
      </c>
      <c r="AX26" s="26">
        <v>79</v>
      </c>
      <c r="AY26" s="27">
        <v>222.5685</v>
      </c>
      <c r="AZ26" s="26">
        <v>76</v>
      </c>
      <c r="BA26" s="27">
        <v>205.95599999999999</v>
      </c>
      <c r="BB26" s="26">
        <v>165</v>
      </c>
      <c r="BC26" s="13"/>
      <c r="BD26" s="16">
        <v>17.399999999999999</v>
      </c>
      <c r="BE26" s="16">
        <v>2.9</v>
      </c>
      <c r="BF26" s="16">
        <v>16.7</v>
      </c>
      <c r="BG26" s="16">
        <v>99.4</v>
      </c>
      <c r="BH26" s="13">
        <v>2</v>
      </c>
      <c r="BI26" s="13">
        <v>1</v>
      </c>
      <c r="BJ26" s="13">
        <v>2</v>
      </c>
      <c r="BK26" s="13">
        <v>2</v>
      </c>
      <c r="BL26" s="13">
        <v>2</v>
      </c>
      <c r="BM26" s="13">
        <v>2</v>
      </c>
      <c r="BN26" s="13">
        <v>1</v>
      </c>
      <c r="BO26" s="13">
        <v>1</v>
      </c>
    </row>
    <row r="27" spans="1:67" ht="15.6" x14ac:dyDescent="0.3">
      <c r="A27">
        <v>11</v>
      </c>
      <c r="B27" t="s">
        <v>687</v>
      </c>
      <c r="C27" s="9">
        <v>240855</v>
      </c>
      <c r="D27" s="11">
        <v>10</v>
      </c>
      <c r="E27" s="11" t="s">
        <v>701</v>
      </c>
      <c r="F27" s="11">
        <v>2021</v>
      </c>
      <c r="G27" s="5" t="s">
        <v>76</v>
      </c>
      <c r="H27" s="5">
        <v>2020</v>
      </c>
      <c r="I27" s="5" t="s">
        <v>77</v>
      </c>
      <c r="J27" s="5">
        <v>2</v>
      </c>
      <c r="K27" s="5">
        <v>2</v>
      </c>
      <c r="L27" s="5" t="s">
        <v>62</v>
      </c>
      <c r="M27" s="5">
        <v>4.41</v>
      </c>
      <c r="N27" s="5">
        <v>6.62</v>
      </c>
      <c r="O27" s="5">
        <v>10.199999999999999</v>
      </c>
      <c r="P27" s="5">
        <v>8.43</v>
      </c>
      <c r="Q27" s="5">
        <v>2.76</v>
      </c>
      <c r="R27" s="5">
        <v>1.83</v>
      </c>
      <c r="S27" s="5">
        <v>2.09</v>
      </c>
      <c r="T27" s="5">
        <v>2.19</v>
      </c>
      <c r="U27" s="5">
        <v>21</v>
      </c>
      <c r="V27" s="5">
        <v>15.02</v>
      </c>
      <c r="W27" s="5">
        <v>-0.5</v>
      </c>
      <c r="X27" s="5">
        <v>-0.96</v>
      </c>
      <c r="Y27" s="5">
        <v>-1.18</v>
      </c>
      <c r="Z27" s="5">
        <v>-11.84</v>
      </c>
      <c r="AA27" s="5">
        <v>20.03</v>
      </c>
      <c r="AB27" s="5">
        <v>-0.32</v>
      </c>
      <c r="AC27" s="5">
        <v>-64.19</v>
      </c>
      <c r="AD27" s="5">
        <v>-0.61</v>
      </c>
      <c r="AE27" s="5">
        <v>-0.45</v>
      </c>
      <c r="AF27" s="5">
        <v>-0.1</v>
      </c>
      <c r="AG27" s="5">
        <v>0</v>
      </c>
      <c r="AH27" s="5">
        <v>0.21</v>
      </c>
      <c r="AI27" s="5">
        <v>0.05</v>
      </c>
      <c r="AJ27" s="5">
        <v>0.05</v>
      </c>
      <c r="AK27" s="5">
        <v>0</v>
      </c>
      <c r="AL27" s="5">
        <v>0.06</v>
      </c>
      <c r="AM27" s="5">
        <v>7.0000000000000007E-2</v>
      </c>
      <c r="AN27" s="5">
        <v>0.63</v>
      </c>
      <c r="AO27" s="5">
        <v>0.51</v>
      </c>
      <c r="AP27" s="5">
        <v>-1.1299999999999999</v>
      </c>
      <c r="AQ27" s="5">
        <v>0</v>
      </c>
      <c r="AR27" s="5">
        <v>-0.35</v>
      </c>
      <c r="AS27" s="5">
        <v>-0.13</v>
      </c>
      <c r="AT27" s="5">
        <v>-0.31</v>
      </c>
      <c r="AU27" s="5">
        <v>0.53</v>
      </c>
      <c r="AV27" s="25">
        <v>154.99</v>
      </c>
      <c r="AW27" s="25">
        <v>226.22649999999999</v>
      </c>
      <c r="AX27" s="26">
        <v>144</v>
      </c>
      <c r="AY27" s="27">
        <v>216.90049999999999</v>
      </c>
      <c r="AZ27" s="26">
        <v>111</v>
      </c>
      <c r="BA27" s="27">
        <v>206.36750000000001</v>
      </c>
      <c r="BB27" s="26">
        <v>162</v>
      </c>
      <c r="BC27" s="13"/>
      <c r="BD27" s="16">
        <v>17</v>
      </c>
      <c r="BE27" s="16">
        <v>2.8</v>
      </c>
      <c r="BF27" s="16">
        <v>16.5</v>
      </c>
      <c r="BG27" s="16">
        <v>99.7</v>
      </c>
      <c r="BH27" s="13">
        <v>2</v>
      </c>
      <c r="BI27" s="13">
        <v>1</v>
      </c>
      <c r="BJ27" s="13">
        <v>2</v>
      </c>
      <c r="BK27" s="13">
        <v>2</v>
      </c>
      <c r="BL27" s="13">
        <v>2</v>
      </c>
      <c r="BM27" s="13">
        <v>2</v>
      </c>
      <c r="BN27" s="13">
        <v>1</v>
      </c>
      <c r="BO27" s="13">
        <v>2</v>
      </c>
    </row>
    <row r="28" spans="1:67" ht="15.6" x14ac:dyDescent="0.3">
      <c r="A28">
        <v>12</v>
      </c>
      <c r="B28" t="s">
        <v>686</v>
      </c>
      <c r="C28" s="9">
        <v>242138</v>
      </c>
      <c r="D28" s="11">
        <v>11</v>
      </c>
      <c r="E28" s="11" t="s">
        <v>702</v>
      </c>
      <c r="F28" s="11">
        <v>2019</v>
      </c>
      <c r="G28" s="5" t="s">
        <v>78</v>
      </c>
      <c r="H28" s="5">
        <v>2021</v>
      </c>
      <c r="I28" s="5" t="s">
        <v>79</v>
      </c>
      <c r="J28" s="5">
        <v>1</v>
      </c>
      <c r="K28" s="5">
        <v>1</v>
      </c>
      <c r="L28" s="5" t="s">
        <v>62</v>
      </c>
      <c r="M28" s="5">
        <v>5.29</v>
      </c>
      <c r="N28" s="5">
        <v>8.19</v>
      </c>
      <c r="O28" s="5">
        <v>10.62</v>
      </c>
      <c r="P28" s="5">
        <v>8.66</v>
      </c>
      <c r="Q28" s="5">
        <v>1.91</v>
      </c>
      <c r="R28" s="5">
        <v>1.1200000000000001</v>
      </c>
      <c r="S28" s="5">
        <v>2.25</v>
      </c>
      <c r="T28" s="5">
        <v>2.38</v>
      </c>
      <c r="U28" s="5">
        <v>19.309999999999999</v>
      </c>
      <c r="V28" s="5">
        <v>14.85</v>
      </c>
      <c r="W28" s="5">
        <v>-1.18</v>
      </c>
      <c r="X28" s="5">
        <v>-1.26</v>
      </c>
      <c r="Y28" s="5">
        <v>-0.84</v>
      </c>
      <c r="Z28" s="5">
        <v>-7.92</v>
      </c>
      <c r="AA28" s="5">
        <v>16.43</v>
      </c>
      <c r="AB28" s="5">
        <v>-1.03</v>
      </c>
      <c r="AC28" s="5">
        <v>3.77</v>
      </c>
      <c r="AD28" s="5">
        <v>-0.7</v>
      </c>
      <c r="AE28" s="5">
        <v>-0.71</v>
      </c>
      <c r="AF28" s="5">
        <v>-0.63</v>
      </c>
      <c r="AG28" s="5">
        <v>0</v>
      </c>
      <c r="AH28" s="5">
        <v>0.27</v>
      </c>
      <c r="AI28" s="5">
        <v>0.33</v>
      </c>
      <c r="AJ28" s="5">
        <v>0.06</v>
      </c>
      <c r="AK28" s="5">
        <v>0.05</v>
      </c>
      <c r="AL28" s="5">
        <v>0.1</v>
      </c>
      <c r="AM28" s="5">
        <v>0.09</v>
      </c>
      <c r="AN28" s="5">
        <v>1.08</v>
      </c>
      <c r="AO28" s="5">
        <v>-0.35</v>
      </c>
      <c r="AP28" s="5">
        <v>1.31</v>
      </c>
      <c r="AQ28" s="5">
        <v>0</v>
      </c>
      <c r="AR28" s="5">
        <v>-0.45</v>
      </c>
      <c r="AS28" s="5">
        <v>-0.37</v>
      </c>
      <c r="AT28" s="5">
        <v>-0.46</v>
      </c>
      <c r="AU28" s="5">
        <v>0.42</v>
      </c>
      <c r="AV28" s="25">
        <v>153.32</v>
      </c>
      <c r="AW28" s="25">
        <v>241.033999999999</v>
      </c>
      <c r="AX28" s="26">
        <v>40</v>
      </c>
      <c r="AY28" s="27">
        <v>235.95999999999901</v>
      </c>
      <c r="AZ28" s="26">
        <v>19</v>
      </c>
      <c r="BA28" s="27">
        <v>219.03700000000001</v>
      </c>
      <c r="BB28" s="26">
        <v>72</v>
      </c>
      <c r="BC28" s="13"/>
      <c r="BD28" s="16">
        <v>17.3</v>
      </c>
      <c r="BE28" s="16">
        <v>2.2000000000000002</v>
      </c>
      <c r="BF28" s="16">
        <v>12.9</v>
      </c>
      <c r="BG28" s="16">
        <v>99.9</v>
      </c>
      <c r="BH28" s="13">
        <v>2</v>
      </c>
      <c r="BI28" s="13">
        <v>1</v>
      </c>
      <c r="BJ28" s="13">
        <v>2</v>
      </c>
      <c r="BK28" s="13">
        <v>3</v>
      </c>
      <c r="BL28" s="13">
        <v>2</v>
      </c>
      <c r="BM28" s="13">
        <v>2</v>
      </c>
      <c r="BN28" s="13">
        <v>1</v>
      </c>
      <c r="BO28" s="13">
        <v>1</v>
      </c>
    </row>
    <row r="29" spans="1:67" ht="15.6" x14ac:dyDescent="0.3">
      <c r="A29">
        <v>13</v>
      </c>
      <c r="B29" t="s">
        <v>685</v>
      </c>
      <c r="C29" s="9">
        <v>241004</v>
      </c>
      <c r="D29" s="11">
        <v>12</v>
      </c>
      <c r="E29" s="11">
        <v>223375</v>
      </c>
      <c r="F29" s="11">
        <v>2022</v>
      </c>
      <c r="G29" s="5" t="s">
        <v>80</v>
      </c>
      <c r="H29" s="5">
        <v>2022</v>
      </c>
      <c r="I29" s="5" t="s">
        <v>81</v>
      </c>
      <c r="J29" s="5">
        <v>2</v>
      </c>
      <c r="K29" s="5">
        <v>2</v>
      </c>
      <c r="L29" s="5" t="s">
        <v>62</v>
      </c>
      <c r="M29" s="5">
        <v>4.93</v>
      </c>
      <c r="N29" s="5">
        <v>10.199999999999999</v>
      </c>
      <c r="O29" s="5">
        <v>12.78</v>
      </c>
      <c r="P29" s="5">
        <v>11.59</v>
      </c>
      <c r="Q29" s="5">
        <v>1.64</v>
      </c>
      <c r="R29" s="5">
        <v>1.02</v>
      </c>
      <c r="S29" s="5">
        <v>2.75</v>
      </c>
      <c r="T29" s="5">
        <v>3.13</v>
      </c>
      <c r="U29" s="5">
        <v>19.45</v>
      </c>
      <c r="V29" s="5">
        <v>8.8699999999999992</v>
      </c>
      <c r="W29" s="5">
        <v>0.01</v>
      </c>
      <c r="X29" s="5">
        <v>-0.36</v>
      </c>
      <c r="Y29" s="5">
        <v>-2.16</v>
      </c>
      <c r="Z29" s="5">
        <v>-17.920000000000002</v>
      </c>
      <c r="AA29" s="5">
        <v>22.09</v>
      </c>
      <c r="AB29" s="5">
        <v>1.37</v>
      </c>
      <c r="AC29" s="5">
        <v>-7.85</v>
      </c>
      <c r="AD29" s="5">
        <v>-1.2</v>
      </c>
      <c r="AE29" s="5">
        <v>-0.71</v>
      </c>
      <c r="AF29" s="5">
        <v>7.0000000000000007E-2</v>
      </c>
      <c r="AG29" s="5">
        <v>0</v>
      </c>
      <c r="AH29" s="5">
        <v>0.46</v>
      </c>
      <c r="AI29" s="5">
        <v>0.25</v>
      </c>
      <c r="AJ29" s="5">
        <v>0.13</v>
      </c>
      <c r="AK29" s="5">
        <v>0.06</v>
      </c>
      <c r="AL29" s="5">
        <v>0.25</v>
      </c>
      <c r="AM29" s="5">
        <v>0.09</v>
      </c>
      <c r="AN29" s="5">
        <v>0.9</v>
      </c>
      <c r="AO29" s="5">
        <v>-0.27</v>
      </c>
      <c r="AP29" s="5">
        <v>-0.46</v>
      </c>
      <c r="AQ29" s="5">
        <v>0</v>
      </c>
      <c r="AR29" s="5">
        <v>-0.27</v>
      </c>
      <c r="AS29" s="5">
        <v>-0.46</v>
      </c>
      <c r="AT29" s="5">
        <v>-0.64</v>
      </c>
      <c r="AU29" s="5">
        <v>0.39</v>
      </c>
      <c r="AV29" s="25">
        <v>163.19999999999999</v>
      </c>
      <c r="AW29" s="25">
        <v>230.34899999999999</v>
      </c>
      <c r="AX29" s="26">
        <v>107</v>
      </c>
      <c r="AY29" s="27">
        <v>211.744</v>
      </c>
      <c r="AZ29" s="26">
        <v>159</v>
      </c>
      <c r="BA29" s="27">
        <v>215.79949999999999</v>
      </c>
      <c r="BB29" s="26">
        <v>89</v>
      </c>
      <c r="BC29" s="13"/>
      <c r="BD29" s="16">
        <v>18</v>
      </c>
      <c r="BE29" s="16">
        <v>2.7</v>
      </c>
      <c r="BF29" s="16">
        <v>14.8</v>
      </c>
      <c r="BG29" s="16">
        <v>99.5</v>
      </c>
      <c r="BH29" s="13">
        <v>2</v>
      </c>
      <c r="BI29" s="13">
        <v>1</v>
      </c>
      <c r="BJ29" s="13">
        <v>2</v>
      </c>
      <c r="BK29" s="13">
        <v>2</v>
      </c>
      <c r="BL29" s="13">
        <v>2</v>
      </c>
      <c r="BM29" s="13">
        <v>2</v>
      </c>
      <c r="BN29" s="13">
        <v>1</v>
      </c>
      <c r="BO29" s="13">
        <v>3</v>
      </c>
    </row>
    <row r="30" spans="1:67" ht="15.6" x14ac:dyDescent="0.3">
      <c r="A30">
        <v>14</v>
      </c>
      <c r="B30" t="s">
        <v>684</v>
      </c>
      <c r="C30" s="9">
        <v>240845</v>
      </c>
      <c r="D30" s="11">
        <v>13</v>
      </c>
      <c r="E30" s="11" t="s">
        <v>702</v>
      </c>
      <c r="F30" s="11">
        <v>2019</v>
      </c>
      <c r="G30" s="5" t="s">
        <v>78</v>
      </c>
      <c r="H30" s="5">
        <v>2021</v>
      </c>
      <c r="I30" s="5" t="s">
        <v>82</v>
      </c>
      <c r="J30" s="5">
        <v>2</v>
      </c>
      <c r="K30" s="5">
        <v>1</v>
      </c>
      <c r="L30" s="5" t="s">
        <v>62</v>
      </c>
      <c r="M30" s="5">
        <v>6.41</v>
      </c>
      <c r="N30" s="5">
        <v>7.84</v>
      </c>
      <c r="O30" s="5">
        <v>9.2100000000000009</v>
      </c>
      <c r="P30" s="5">
        <v>5.66</v>
      </c>
      <c r="Q30" s="5">
        <v>1.8</v>
      </c>
      <c r="R30" s="5">
        <v>1.28</v>
      </c>
      <c r="S30" s="5">
        <v>2.89</v>
      </c>
      <c r="T30" s="5">
        <v>3.2</v>
      </c>
      <c r="U30" s="5">
        <v>18.47</v>
      </c>
      <c r="V30" s="5">
        <v>19.61</v>
      </c>
      <c r="W30" s="5">
        <v>-0.14000000000000001</v>
      </c>
      <c r="X30" s="5">
        <v>-0.44</v>
      </c>
      <c r="Y30" s="5">
        <v>-1.1200000000000001</v>
      </c>
      <c r="Z30" s="5">
        <v>-14.01</v>
      </c>
      <c r="AA30" s="5">
        <v>15.96</v>
      </c>
      <c r="AB30" s="5">
        <v>-0.82</v>
      </c>
      <c r="AC30" s="5">
        <v>-47.76</v>
      </c>
      <c r="AD30" s="5">
        <v>-0.35</v>
      </c>
      <c r="AE30" s="5">
        <v>-0.55000000000000004</v>
      </c>
      <c r="AF30" s="5">
        <v>-0.42</v>
      </c>
      <c r="AG30" s="5">
        <v>0</v>
      </c>
      <c r="AH30" s="5">
        <v>0.18</v>
      </c>
      <c r="AI30" s="5">
        <v>0.24</v>
      </c>
      <c r="AJ30" s="5">
        <v>0.05</v>
      </c>
      <c r="AK30" s="5">
        <v>0.03</v>
      </c>
      <c r="AL30" s="5">
        <v>0.03</v>
      </c>
      <c r="AM30" s="5">
        <v>7.0000000000000007E-2</v>
      </c>
      <c r="AN30" s="5">
        <v>-0.72</v>
      </c>
      <c r="AO30" s="5">
        <v>-0.8</v>
      </c>
      <c r="AP30" s="5">
        <v>1.84</v>
      </c>
      <c r="AQ30" s="5">
        <v>0</v>
      </c>
      <c r="AR30" s="5">
        <v>-0.36</v>
      </c>
      <c r="AS30" s="5">
        <v>-0.28999999999999998</v>
      </c>
      <c r="AT30" s="5">
        <v>-0.68</v>
      </c>
      <c r="AU30" s="5">
        <v>0.47</v>
      </c>
      <c r="AV30" s="25">
        <v>153.03</v>
      </c>
      <c r="AW30" s="25">
        <v>237.39150000000001</v>
      </c>
      <c r="AX30" s="26">
        <v>64</v>
      </c>
      <c r="AY30" s="27">
        <v>229.9675</v>
      </c>
      <c r="AZ30" s="26">
        <v>42</v>
      </c>
      <c r="BA30" s="27">
        <v>221.375</v>
      </c>
      <c r="BB30" s="26">
        <v>60</v>
      </c>
      <c r="BC30" s="13"/>
      <c r="BD30" s="16">
        <v>18.3</v>
      </c>
      <c r="BE30" s="16">
        <v>2.9</v>
      </c>
      <c r="BF30" s="16">
        <v>15.7</v>
      </c>
      <c r="BG30" s="16">
        <v>99.6</v>
      </c>
      <c r="BH30" s="13">
        <v>2</v>
      </c>
      <c r="BI30" s="13">
        <v>1</v>
      </c>
      <c r="BJ30" s="13">
        <v>2</v>
      </c>
      <c r="BK30" s="13">
        <v>2</v>
      </c>
      <c r="BL30" s="13">
        <v>2</v>
      </c>
      <c r="BM30" s="13">
        <v>2</v>
      </c>
      <c r="BN30" s="13">
        <v>1</v>
      </c>
      <c r="BO30" s="13">
        <v>2</v>
      </c>
    </row>
    <row r="31" spans="1:67" ht="15.6" x14ac:dyDescent="0.3">
      <c r="A31">
        <v>15</v>
      </c>
      <c r="B31" t="s">
        <v>683</v>
      </c>
      <c r="C31" s="9">
        <v>240989</v>
      </c>
      <c r="D31" s="11">
        <v>14</v>
      </c>
      <c r="E31" s="11" t="s">
        <v>702</v>
      </c>
      <c r="F31" s="11">
        <v>2019</v>
      </c>
      <c r="G31" s="5" t="s">
        <v>78</v>
      </c>
      <c r="H31" s="5">
        <v>2021</v>
      </c>
      <c r="I31" s="5" t="s">
        <v>83</v>
      </c>
      <c r="J31" s="5">
        <v>2</v>
      </c>
      <c r="K31" s="5">
        <v>2</v>
      </c>
      <c r="L31" s="5" t="s">
        <v>62</v>
      </c>
      <c r="M31" s="5">
        <v>5.19</v>
      </c>
      <c r="N31" s="5">
        <v>9.66</v>
      </c>
      <c r="O31" s="5">
        <v>11.6</v>
      </c>
      <c r="P31" s="5">
        <v>6.8</v>
      </c>
      <c r="Q31" s="5">
        <v>1.77</v>
      </c>
      <c r="R31" s="5">
        <v>1.49</v>
      </c>
      <c r="S31" s="5">
        <v>1.65</v>
      </c>
      <c r="T31" s="5">
        <v>2.13</v>
      </c>
      <c r="U31" s="5">
        <v>16.27</v>
      </c>
      <c r="V31" s="5">
        <v>11.34</v>
      </c>
      <c r="W31" s="5">
        <v>-1.77</v>
      </c>
      <c r="X31" s="5">
        <v>-2.2200000000000002</v>
      </c>
      <c r="Y31" s="5">
        <v>-1.1299999999999999</v>
      </c>
      <c r="Z31" s="5">
        <v>-9.33</v>
      </c>
      <c r="AA31" s="5">
        <v>19.93</v>
      </c>
      <c r="AB31" s="5">
        <v>-1.27</v>
      </c>
      <c r="AC31" s="5">
        <v>-46.31</v>
      </c>
      <c r="AD31" s="5">
        <v>-0.49</v>
      </c>
      <c r="AE31" s="5">
        <v>-0.27</v>
      </c>
      <c r="AF31" s="5">
        <v>0.08</v>
      </c>
      <c r="AG31" s="5">
        <v>0</v>
      </c>
      <c r="AH31" s="5">
        <v>0.26</v>
      </c>
      <c r="AI31" s="5">
        <v>0.39</v>
      </c>
      <c r="AJ31" s="5">
        <v>0.04</v>
      </c>
      <c r="AK31" s="5">
        <v>0.05</v>
      </c>
      <c r="AL31" s="5">
        <v>0.15</v>
      </c>
      <c r="AM31" s="5">
        <v>0.08</v>
      </c>
      <c r="AN31" s="5">
        <v>0.1</v>
      </c>
      <c r="AO31" s="5">
        <v>0.43</v>
      </c>
      <c r="AP31" s="5">
        <v>-0.04</v>
      </c>
      <c r="AQ31" s="5">
        <v>0</v>
      </c>
      <c r="AR31" s="5">
        <v>-0.27</v>
      </c>
      <c r="AS31" s="5">
        <v>-0.03</v>
      </c>
      <c r="AT31" s="5">
        <v>-0.38</v>
      </c>
      <c r="AU31" s="5">
        <v>0.42</v>
      </c>
      <c r="AV31" s="25">
        <v>159.37</v>
      </c>
      <c r="AW31" s="25">
        <v>245.80849999999899</v>
      </c>
      <c r="AX31" s="26">
        <v>18</v>
      </c>
      <c r="AY31" s="27">
        <v>242.227</v>
      </c>
      <c r="AZ31" s="26">
        <v>9</v>
      </c>
      <c r="BA31" s="27">
        <v>222.988</v>
      </c>
      <c r="BB31" s="26">
        <v>52</v>
      </c>
      <c r="BC31" s="13"/>
      <c r="BD31" s="16">
        <v>16</v>
      </c>
      <c r="BE31" s="16">
        <v>2.7</v>
      </c>
      <c r="BF31" s="16">
        <v>16.8</v>
      </c>
      <c r="BG31" s="16">
        <v>99.7</v>
      </c>
      <c r="BH31" s="13">
        <v>2</v>
      </c>
      <c r="BI31" s="13">
        <v>1</v>
      </c>
      <c r="BJ31" s="13">
        <v>1</v>
      </c>
      <c r="BK31" s="13">
        <v>2</v>
      </c>
      <c r="BL31" s="13">
        <v>2</v>
      </c>
      <c r="BM31" s="13">
        <v>3</v>
      </c>
      <c r="BN31" s="13">
        <v>1</v>
      </c>
      <c r="BO31" s="13">
        <v>2</v>
      </c>
    </row>
    <row r="32" spans="1:67" ht="15.6" x14ac:dyDescent="0.3">
      <c r="A32">
        <v>16</v>
      </c>
      <c r="B32" t="s">
        <v>682</v>
      </c>
      <c r="C32" s="9">
        <v>240602</v>
      </c>
      <c r="D32" s="11">
        <v>15</v>
      </c>
      <c r="E32" s="11" t="s">
        <v>703</v>
      </c>
      <c r="F32" s="11">
        <v>2020</v>
      </c>
      <c r="G32" s="5" t="s">
        <v>84</v>
      </c>
      <c r="H32" s="5">
        <v>2021</v>
      </c>
      <c r="I32" s="5" t="s">
        <v>85</v>
      </c>
      <c r="J32" s="5">
        <v>2</v>
      </c>
      <c r="K32" s="5">
        <v>2</v>
      </c>
      <c r="L32" s="5" t="s">
        <v>62</v>
      </c>
      <c r="M32" s="5">
        <v>5.46</v>
      </c>
      <c r="N32" s="5">
        <v>8.85</v>
      </c>
      <c r="O32" s="5">
        <v>10.5</v>
      </c>
      <c r="P32" s="5">
        <v>7.04</v>
      </c>
      <c r="Q32" s="5">
        <v>2.13</v>
      </c>
      <c r="R32" s="5">
        <v>1.66</v>
      </c>
      <c r="S32" s="5">
        <v>3.18</v>
      </c>
      <c r="T32" s="5">
        <v>3.7</v>
      </c>
      <c r="U32" s="5">
        <v>25.94</v>
      </c>
      <c r="V32" s="5">
        <v>18.170000000000002</v>
      </c>
      <c r="W32" s="5">
        <v>-0.43</v>
      </c>
      <c r="X32" s="5">
        <v>-0.48</v>
      </c>
      <c r="Y32" s="5">
        <v>-0.84</v>
      </c>
      <c r="Z32" s="5">
        <v>-14.69</v>
      </c>
      <c r="AA32" s="5">
        <v>12.94</v>
      </c>
      <c r="AB32" s="5">
        <v>3.86</v>
      </c>
      <c r="AC32" s="5">
        <v>-30.36</v>
      </c>
      <c r="AD32" s="5">
        <v>-0.82</v>
      </c>
      <c r="AE32" s="5">
        <v>-0.19</v>
      </c>
      <c r="AF32" s="5">
        <v>-0.62</v>
      </c>
      <c r="AG32" s="5">
        <v>0</v>
      </c>
      <c r="AH32" s="5">
        <v>0.28000000000000003</v>
      </c>
      <c r="AI32" s="5">
        <v>0.34</v>
      </c>
      <c r="AJ32" s="5">
        <v>0.06</v>
      </c>
      <c r="AK32" s="5">
        <v>7.0000000000000007E-2</v>
      </c>
      <c r="AL32" s="5">
        <v>0.22</v>
      </c>
      <c r="AM32" s="5">
        <v>0.04</v>
      </c>
      <c r="AN32" s="5">
        <v>0.35</v>
      </c>
      <c r="AO32" s="5">
        <v>0.01</v>
      </c>
      <c r="AP32" s="5">
        <v>-0.84</v>
      </c>
      <c r="AQ32" s="5">
        <v>0</v>
      </c>
      <c r="AR32" s="5">
        <v>-0.28999999999999998</v>
      </c>
      <c r="AS32" s="5">
        <v>-0.6</v>
      </c>
      <c r="AT32" s="5">
        <v>-0.93</v>
      </c>
      <c r="AU32" s="5">
        <v>0.42</v>
      </c>
      <c r="AV32" s="25">
        <v>163.13999999999999</v>
      </c>
      <c r="AW32" s="25">
        <v>256.02600000000001</v>
      </c>
      <c r="AX32" s="26">
        <v>4</v>
      </c>
      <c r="AY32" s="27">
        <v>253.4365</v>
      </c>
      <c r="AZ32" s="26">
        <v>2</v>
      </c>
      <c r="BA32" s="27">
        <v>239.97800000000001</v>
      </c>
      <c r="BB32" s="26">
        <v>3</v>
      </c>
      <c r="BC32" s="13"/>
      <c r="BD32" s="16">
        <v>18.2</v>
      </c>
      <c r="BE32" s="16">
        <v>3.1</v>
      </c>
      <c r="BF32" s="16">
        <v>16.8</v>
      </c>
      <c r="BG32" s="16">
        <v>99.5</v>
      </c>
      <c r="BH32" s="13">
        <v>2</v>
      </c>
      <c r="BI32" s="13">
        <v>1</v>
      </c>
      <c r="BJ32" s="13">
        <v>1</v>
      </c>
      <c r="BK32" s="13">
        <v>2</v>
      </c>
      <c r="BL32" s="13">
        <v>2</v>
      </c>
      <c r="BM32" s="13">
        <v>2</v>
      </c>
      <c r="BN32" s="13">
        <v>1</v>
      </c>
      <c r="BO32" s="13">
        <v>2</v>
      </c>
    </row>
    <row r="33" spans="1:67" ht="15.6" x14ac:dyDescent="0.3">
      <c r="A33">
        <v>17</v>
      </c>
      <c r="B33" t="s">
        <v>681</v>
      </c>
      <c r="C33" s="9">
        <v>240712</v>
      </c>
      <c r="D33" s="11">
        <v>16</v>
      </c>
      <c r="E33" s="11">
        <v>222333</v>
      </c>
      <c r="F33" s="11">
        <v>2022</v>
      </c>
      <c r="G33" s="5" t="s">
        <v>60</v>
      </c>
      <c r="H33" s="5">
        <v>2020</v>
      </c>
      <c r="I33" s="5" t="s">
        <v>86</v>
      </c>
      <c r="J33" s="5">
        <v>2</v>
      </c>
      <c r="K33" s="5">
        <v>2</v>
      </c>
      <c r="L33" s="5" t="s">
        <v>62</v>
      </c>
      <c r="M33" s="5">
        <v>6.73</v>
      </c>
      <c r="N33" s="5">
        <v>9.1199999999999992</v>
      </c>
      <c r="O33" s="5">
        <v>10.95</v>
      </c>
      <c r="P33" s="5">
        <v>8.9499999999999993</v>
      </c>
      <c r="Q33" s="5">
        <v>0.5</v>
      </c>
      <c r="R33" s="5">
        <v>0.44</v>
      </c>
      <c r="S33" s="5">
        <v>1.97</v>
      </c>
      <c r="T33" s="5">
        <v>2.2999999999999998</v>
      </c>
      <c r="U33" s="5">
        <v>16.84</v>
      </c>
      <c r="V33" s="5">
        <v>10.039999999999999</v>
      </c>
      <c r="W33" s="5">
        <v>-0.92</v>
      </c>
      <c r="X33" s="5">
        <v>-1.31</v>
      </c>
      <c r="Y33" s="5">
        <v>-1.29</v>
      </c>
      <c r="Z33" s="5">
        <v>-10.19</v>
      </c>
      <c r="AA33" s="5">
        <v>20.66</v>
      </c>
      <c r="AB33" s="5">
        <v>-0.8</v>
      </c>
      <c r="AC33" s="5">
        <v>-42.01</v>
      </c>
      <c r="AD33" s="5">
        <v>-1.1000000000000001</v>
      </c>
      <c r="AE33" s="5">
        <v>-0.53</v>
      </c>
      <c r="AF33" s="5">
        <v>-0.6</v>
      </c>
      <c r="AG33" s="5">
        <v>0</v>
      </c>
      <c r="AH33" s="5">
        <v>0.22</v>
      </c>
      <c r="AI33" s="5">
        <v>0.04</v>
      </c>
      <c r="AJ33" s="5">
        <v>0.06</v>
      </c>
      <c r="AK33" s="5">
        <v>0</v>
      </c>
      <c r="AL33" s="5">
        <v>0.06</v>
      </c>
      <c r="AM33" s="5">
        <v>0.08</v>
      </c>
      <c r="AN33" s="5">
        <v>-1.31</v>
      </c>
      <c r="AO33" s="5">
        <v>-0.88</v>
      </c>
      <c r="AP33" s="5">
        <v>4.57</v>
      </c>
      <c r="AQ33" s="5">
        <v>0</v>
      </c>
      <c r="AR33" s="5">
        <v>-0.49</v>
      </c>
      <c r="AS33" s="5">
        <v>-0.87</v>
      </c>
      <c r="AT33" s="5">
        <v>-0.32</v>
      </c>
      <c r="AU33" s="5">
        <v>0.27</v>
      </c>
      <c r="AV33" s="25">
        <v>163.62</v>
      </c>
      <c r="AW33" s="25">
        <v>236.99299999999999</v>
      </c>
      <c r="AX33" s="26">
        <v>66</v>
      </c>
      <c r="AY33" s="27">
        <v>223.00899999999999</v>
      </c>
      <c r="AZ33" s="26">
        <v>72</v>
      </c>
      <c r="BA33" s="27">
        <v>215.1225</v>
      </c>
      <c r="BB33" s="26">
        <v>92</v>
      </c>
      <c r="BC33" s="13"/>
      <c r="BD33" s="16">
        <v>17.5</v>
      </c>
      <c r="BE33" s="16">
        <v>2.5</v>
      </c>
      <c r="BF33" s="16">
        <v>14.4</v>
      </c>
      <c r="BG33" s="16">
        <v>99.8</v>
      </c>
      <c r="BH33" s="13">
        <v>2</v>
      </c>
      <c r="BI33" s="13">
        <v>1</v>
      </c>
      <c r="BJ33" s="13">
        <v>2</v>
      </c>
      <c r="BK33" s="13">
        <v>2</v>
      </c>
      <c r="BL33" s="13">
        <v>2</v>
      </c>
      <c r="BM33" s="13">
        <v>2</v>
      </c>
      <c r="BN33" s="13">
        <v>1</v>
      </c>
      <c r="BO33" s="13">
        <v>2</v>
      </c>
    </row>
    <row r="34" spans="1:67" ht="15.6" x14ac:dyDescent="0.3">
      <c r="A34">
        <v>18</v>
      </c>
      <c r="B34" t="s">
        <v>680</v>
      </c>
      <c r="C34" s="9">
        <v>240732</v>
      </c>
      <c r="D34" s="11">
        <v>17</v>
      </c>
      <c r="E34" s="11">
        <v>223375</v>
      </c>
      <c r="F34" s="11">
        <v>2022</v>
      </c>
      <c r="G34" s="5" t="s">
        <v>80</v>
      </c>
      <c r="H34" s="5">
        <v>2022</v>
      </c>
      <c r="I34" s="5" t="s">
        <v>87</v>
      </c>
      <c r="J34" s="5">
        <v>2</v>
      </c>
      <c r="K34" s="5">
        <v>2</v>
      </c>
      <c r="L34" s="5" t="s">
        <v>62</v>
      </c>
      <c r="M34" s="5">
        <v>6.66</v>
      </c>
      <c r="N34" s="5">
        <v>10.09</v>
      </c>
      <c r="O34" s="5">
        <v>12.66</v>
      </c>
      <c r="P34" s="5">
        <v>9.14</v>
      </c>
      <c r="Q34" s="5">
        <v>2.11</v>
      </c>
      <c r="R34" s="5">
        <v>1.84</v>
      </c>
      <c r="S34" s="5">
        <v>2.62</v>
      </c>
      <c r="T34" s="5">
        <v>3.32</v>
      </c>
      <c r="U34" s="5">
        <v>18.420000000000002</v>
      </c>
      <c r="V34" s="5">
        <v>9.69</v>
      </c>
      <c r="W34" s="5">
        <v>0.36</v>
      </c>
      <c r="X34" s="5">
        <v>-0.01</v>
      </c>
      <c r="Y34" s="5">
        <v>-2.31</v>
      </c>
      <c r="Z34" s="5">
        <v>-9.99</v>
      </c>
      <c r="AA34" s="5">
        <v>16.809999999999999</v>
      </c>
      <c r="AB34" s="5">
        <v>-0.05</v>
      </c>
      <c r="AC34" s="5">
        <v>-23.43</v>
      </c>
      <c r="AD34" s="5">
        <v>-1.25</v>
      </c>
      <c r="AE34" s="5">
        <v>-0.66</v>
      </c>
      <c r="AF34" s="5">
        <v>-0.03</v>
      </c>
      <c r="AG34" s="5">
        <v>0</v>
      </c>
      <c r="AH34" s="5">
        <v>0.3</v>
      </c>
      <c r="AI34" s="5">
        <v>0.15</v>
      </c>
      <c r="AJ34" s="5">
        <v>7.0000000000000007E-2</v>
      </c>
      <c r="AK34" s="5">
        <v>0.01</v>
      </c>
      <c r="AL34" s="5">
        <v>0.14000000000000001</v>
      </c>
      <c r="AM34" s="5">
        <v>0.08</v>
      </c>
      <c r="AN34" s="5">
        <v>0.44</v>
      </c>
      <c r="AO34" s="5">
        <v>0.09</v>
      </c>
      <c r="AP34" s="5">
        <v>0.1</v>
      </c>
      <c r="AQ34" s="5">
        <v>0</v>
      </c>
      <c r="AR34" s="5">
        <v>-0.46</v>
      </c>
      <c r="AS34" s="5">
        <v>-0.59</v>
      </c>
      <c r="AT34" s="5">
        <v>-0.7</v>
      </c>
      <c r="AU34" s="5">
        <v>0.54</v>
      </c>
      <c r="AV34" s="25">
        <v>152.24</v>
      </c>
      <c r="AW34" s="25">
        <v>229.857</v>
      </c>
      <c r="AX34" s="26">
        <v>114</v>
      </c>
      <c r="AY34" s="27">
        <v>214.85749999999999</v>
      </c>
      <c r="AZ34" s="26">
        <v>130</v>
      </c>
      <c r="BA34" s="27">
        <v>222.78700000000001</v>
      </c>
      <c r="BB34" s="26">
        <v>53</v>
      </c>
      <c r="BC34" s="13"/>
      <c r="BD34" s="16">
        <v>18.8</v>
      </c>
      <c r="BE34" s="16">
        <v>2.7</v>
      </c>
      <c r="BF34" s="16">
        <v>14.2</v>
      </c>
      <c r="BG34" s="16">
        <v>99.8</v>
      </c>
      <c r="BH34" s="13"/>
      <c r="BI34" s="13"/>
      <c r="BJ34" s="13"/>
      <c r="BK34" s="13"/>
      <c r="BL34" s="13"/>
      <c r="BM34" s="13"/>
      <c r="BN34" s="13"/>
      <c r="BO34" s="13"/>
    </row>
    <row r="35" spans="1:67" ht="15.6" x14ac:dyDescent="0.3">
      <c r="A35">
        <v>19</v>
      </c>
      <c r="B35" t="s">
        <v>679</v>
      </c>
      <c r="C35" s="9">
        <v>241639</v>
      </c>
      <c r="D35" s="11">
        <v>18</v>
      </c>
      <c r="E35" s="11">
        <v>220032</v>
      </c>
      <c r="F35" s="11">
        <v>2022</v>
      </c>
      <c r="G35" s="5" t="s">
        <v>88</v>
      </c>
      <c r="H35" s="5">
        <v>2019</v>
      </c>
      <c r="I35" s="5" t="s">
        <v>89</v>
      </c>
      <c r="J35" s="5">
        <v>2</v>
      </c>
      <c r="K35" s="5">
        <v>2</v>
      </c>
      <c r="L35" s="5" t="s">
        <v>59</v>
      </c>
      <c r="M35" s="5">
        <v>4.3899999999999997</v>
      </c>
      <c r="N35" s="5">
        <v>8.7799999999999994</v>
      </c>
      <c r="O35" s="5">
        <v>11.61</v>
      </c>
      <c r="P35" s="5">
        <v>9.7200000000000006</v>
      </c>
      <c r="Q35" s="5">
        <v>2.06</v>
      </c>
      <c r="R35" s="5">
        <v>1.58</v>
      </c>
      <c r="S35" s="5">
        <v>2.7</v>
      </c>
      <c r="T35" s="5">
        <v>3.19</v>
      </c>
      <c r="U35" s="5">
        <v>16.86</v>
      </c>
      <c r="V35" s="5">
        <v>6.51</v>
      </c>
      <c r="W35" s="5">
        <v>0.27</v>
      </c>
      <c r="X35" s="5">
        <v>-0.37</v>
      </c>
      <c r="Y35" s="5">
        <v>-2.41</v>
      </c>
      <c r="Z35" s="5">
        <v>-11.53</v>
      </c>
      <c r="AA35" s="5">
        <v>24.04</v>
      </c>
      <c r="AB35" s="5">
        <v>3.1</v>
      </c>
      <c r="AC35" s="5">
        <v>-29.46</v>
      </c>
      <c r="AD35" s="5">
        <v>-1.1000000000000001</v>
      </c>
      <c r="AE35" s="5">
        <v>-0.67</v>
      </c>
      <c r="AF35" s="5">
        <v>-0.03</v>
      </c>
      <c r="AG35" s="5">
        <v>0</v>
      </c>
      <c r="AH35" s="5">
        <v>0.22</v>
      </c>
      <c r="AI35" s="5">
        <v>0.06</v>
      </c>
      <c r="AJ35" s="5">
        <v>7.0000000000000007E-2</v>
      </c>
      <c r="AK35" s="5">
        <v>-0.02</v>
      </c>
      <c r="AL35" s="5">
        <v>0.04</v>
      </c>
      <c r="AM35" s="5">
        <v>0.08</v>
      </c>
      <c r="AN35" s="5">
        <v>0.92</v>
      </c>
      <c r="AO35" s="5">
        <v>-0.63</v>
      </c>
      <c r="AP35" s="5">
        <v>0.42</v>
      </c>
      <c r="AQ35" s="5">
        <v>0</v>
      </c>
      <c r="AR35" s="5">
        <v>-0.39</v>
      </c>
      <c r="AS35" s="5">
        <v>-0.2</v>
      </c>
      <c r="AT35" s="5">
        <v>-0.08</v>
      </c>
      <c r="AU35" s="5">
        <v>0.33</v>
      </c>
      <c r="AV35" s="25">
        <v>149.72999999999999</v>
      </c>
      <c r="AW35" s="25">
        <v>209.59800000000001</v>
      </c>
      <c r="AX35" s="26">
        <v>254</v>
      </c>
      <c r="AY35" s="27">
        <v>185.95249999999999</v>
      </c>
      <c r="AZ35" s="26">
        <v>292</v>
      </c>
      <c r="BA35" s="27">
        <v>193.839</v>
      </c>
      <c r="BB35" s="26">
        <v>252</v>
      </c>
      <c r="BC35" s="13"/>
      <c r="BD35" s="16">
        <v>17.7</v>
      </c>
      <c r="BE35" s="16">
        <v>2.7</v>
      </c>
      <c r="BF35" s="16">
        <v>15.1</v>
      </c>
      <c r="BG35" s="16">
        <v>99.6</v>
      </c>
      <c r="BH35" s="13">
        <v>2</v>
      </c>
      <c r="BI35" s="13">
        <v>1</v>
      </c>
      <c r="BJ35" s="13">
        <v>1</v>
      </c>
      <c r="BK35" s="13">
        <v>2</v>
      </c>
      <c r="BL35" s="13">
        <v>2</v>
      </c>
      <c r="BM35" s="13">
        <v>2</v>
      </c>
      <c r="BN35" s="13">
        <v>1</v>
      </c>
      <c r="BO35" s="13">
        <v>3</v>
      </c>
    </row>
    <row r="36" spans="1:67" ht="15.6" x14ac:dyDescent="0.3">
      <c r="A36">
        <v>20</v>
      </c>
      <c r="B36" t="s">
        <v>678</v>
      </c>
      <c r="C36" s="9">
        <v>242151</v>
      </c>
      <c r="D36" s="11">
        <v>19</v>
      </c>
      <c r="E36" s="11">
        <v>220239</v>
      </c>
      <c r="F36" s="11">
        <v>2022</v>
      </c>
      <c r="G36" s="5" t="s">
        <v>90</v>
      </c>
      <c r="H36" s="5">
        <v>2022</v>
      </c>
      <c r="I36" s="5" t="s">
        <v>91</v>
      </c>
      <c r="J36" s="5">
        <v>1</v>
      </c>
      <c r="K36" s="5">
        <v>1</v>
      </c>
      <c r="L36" s="5" t="s">
        <v>62</v>
      </c>
      <c r="M36" s="5">
        <v>4.38</v>
      </c>
      <c r="N36" s="5">
        <v>6</v>
      </c>
      <c r="O36" s="5">
        <v>8.3800000000000008</v>
      </c>
      <c r="P36" s="5">
        <v>3.17</v>
      </c>
      <c r="Q36" s="5">
        <v>2.06</v>
      </c>
      <c r="R36" s="5">
        <v>1.66</v>
      </c>
      <c r="S36" s="5">
        <v>2.8</v>
      </c>
      <c r="T36" s="5">
        <v>3.15</v>
      </c>
      <c r="U36" s="5">
        <v>16.489999999999998</v>
      </c>
      <c r="V36" s="5">
        <v>11.75</v>
      </c>
      <c r="W36" s="5">
        <v>-0.44</v>
      </c>
      <c r="X36" s="5">
        <v>-0.78</v>
      </c>
      <c r="Y36" s="5">
        <v>-1.26</v>
      </c>
      <c r="Z36" s="5">
        <v>-5.91</v>
      </c>
      <c r="AA36" s="5">
        <v>17.62</v>
      </c>
      <c r="AB36" s="5">
        <v>-5.12</v>
      </c>
      <c r="AC36" s="5">
        <v>-47.58</v>
      </c>
      <c r="AD36" s="5">
        <v>-1.05</v>
      </c>
      <c r="AE36" s="5">
        <v>-0.13</v>
      </c>
      <c r="AF36" s="5">
        <v>0.02</v>
      </c>
      <c r="AG36" s="5">
        <v>0</v>
      </c>
      <c r="AH36" s="5">
        <v>0.21</v>
      </c>
      <c r="AI36" s="5">
        <v>0.1</v>
      </c>
      <c r="AJ36" s="5">
        <v>0.08</v>
      </c>
      <c r="AK36" s="5">
        <v>0.02</v>
      </c>
      <c r="AL36" s="5">
        <v>0.1</v>
      </c>
      <c r="AM36" s="5">
        <v>0.03</v>
      </c>
      <c r="AN36" s="5">
        <v>-0.93</v>
      </c>
      <c r="AO36" s="5">
        <v>0.09</v>
      </c>
      <c r="AP36" s="5">
        <v>-0.68</v>
      </c>
      <c r="AQ36" s="5">
        <v>0</v>
      </c>
      <c r="AR36" s="5">
        <v>-0.47</v>
      </c>
      <c r="AS36" s="5">
        <v>-0.57999999999999996</v>
      </c>
      <c r="AT36" s="5">
        <v>-0.52</v>
      </c>
      <c r="AU36" s="5">
        <v>0.28999999999999998</v>
      </c>
      <c r="AV36" s="25">
        <v>149.91</v>
      </c>
      <c r="AW36" s="25">
        <v>219.56649999999999</v>
      </c>
      <c r="AX36" s="26">
        <v>201</v>
      </c>
      <c r="AY36" s="27">
        <v>209.00149999999999</v>
      </c>
      <c r="AZ36" s="26">
        <v>178</v>
      </c>
      <c r="BA36" s="27">
        <v>203.75749999999999</v>
      </c>
      <c r="BB36" s="26">
        <v>184</v>
      </c>
      <c r="BC36" s="13"/>
      <c r="BD36" s="16">
        <v>17.3</v>
      </c>
      <c r="BE36" s="16">
        <v>2.6</v>
      </c>
      <c r="BF36" s="16">
        <v>15.2</v>
      </c>
      <c r="BG36" s="16">
        <v>99.6</v>
      </c>
      <c r="BH36" s="13">
        <v>2</v>
      </c>
      <c r="BI36" s="13">
        <v>1</v>
      </c>
      <c r="BJ36" s="13">
        <v>1</v>
      </c>
      <c r="BK36" s="13">
        <v>2</v>
      </c>
      <c r="BL36" s="13">
        <v>2</v>
      </c>
      <c r="BM36" s="13">
        <v>2</v>
      </c>
      <c r="BN36" s="13">
        <v>1</v>
      </c>
      <c r="BO36" s="13">
        <v>2</v>
      </c>
    </row>
    <row r="37" spans="1:67" ht="15.6" x14ac:dyDescent="0.3">
      <c r="A37">
        <v>21</v>
      </c>
      <c r="B37" t="s">
        <v>677</v>
      </c>
      <c r="C37" s="9">
        <v>240534</v>
      </c>
      <c r="D37" s="11">
        <v>20</v>
      </c>
      <c r="E37" s="11">
        <v>222333</v>
      </c>
      <c r="F37" s="11">
        <v>2022</v>
      </c>
      <c r="G37" s="5" t="s">
        <v>60</v>
      </c>
      <c r="H37" s="5">
        <v>2020</v>
      </c>
      <c r="I37" s="5" t="s">
        <v>86</v>
      </c>
      <c r="J37" s="5">
        <v>2</v>
      </c>
      <c r="K37" s="5">
        <v>2</v>
      </c>
      <c r="L37" s="5" t="s">
        <v>62</v>
      </c>
      <c r="M37" s="5">
        <v>7.07</v>
      </c>
      <c r="N37" s="5">
        <v>9.5</v>
      </c>
      <c r="O37" s="5">
        <v>12.16</v>
      </c>
      <c r="P37" s="5">
        <v>9.77</v>
      </c>
      <c r="Q37" s="5">
        <v>1.75</v>
      </c>
      <c r="R37" s="5">
        <v>1.5</v>
      </c>
      <c r="S37" s="5">
        <v>2.67</v>
      </c>
      <c r="T37" s="5">
        <v>3.1</v>
      </c>
      <c r="U37" s="5">
        <v>11.81</v>
      </c>
      <c r="V37" s="5">
        <v>5.21</v>
      </c>
      <c r="W37" s="5">
        <v>-0.51</v>
      </c>
      <c r="X37" s="5">
        <v>-0.95</v>
      </c>
      <c r="Y37" s="5">
        <v>-1.38</v>
      </c>
      <c r="Z37" s="5">
        <v>-10.56</v>
      </c>
      <c r="AA37" s="5">
        <v>21.26</v>
      </c>
      <c r="AB37" s="5">
        <v>1.55</v>
      </c>
      <c r="AC37" s="5">
        <v>-27.01</v>
      </c>
      <c r="AD37" s="5">
        <v>-1.37</v>
      </c>
      <c r="AE37" s="5">
        <v>-1.06</v>
      </c>
      <c r="AF37" s="5">
        <v>-0.37</v>
      </c>
      <c r="AG37" s="5">
        <v>0</v>
      </c>
      <c r="AH37" s="5">
        <v>0.14000000000000001</v>
      </c>
      <c r="AI37" s="5">
        <v>0.02</v>
      </c>
      <c r="AJ37" s="5">
        <v>0.04</v>
      </c>
      <c r="AK37" s="5">
        <v>-0.02</v>
      </c>
      <c r="AL37" s="5">
        <v>-0.01</v>
      </c>
      <c r="AM37" s="5">
        <v>7.0000000000000007E-2</v>
      </c>
      <c r="AN37" s="5">
        <v>0.03</v>
      </c>
      <c r="AO37" s="5">
        <v>-0.47</v>
      </c>
      <c r="AP37" s="5">
        <v>2.62</v>
      </c>
      <c r="AQ37" s="5">
        <v>0</v>
      </c>
      <c r="AR37" s="5">
        <v>-0.57999999999999996</v>
      </c>
      <c r="AS37" s="5">
        <v>-0.86</v>
      </c>
      <c r="AT37" s="5">
        <v>-0.35</v>
      </c>
      <c r="AU37" s="5">
        <v>0.35</v>
      </c>
      <c r="AV37" s="25">
        <v>148.9</v>
      </c>
      <c r="AW37" s="25">
        <v>223.52600000000001</v>
      </c>
      <c r="AX37" s="26">
        <v>162</v>
      </c>
      <c r="AY37" s="27">
        <v>203.200999999999</v>
      </c>
      <c r="AZ37" s="26">
        <v>211</v>
      </c>
      <c r="BA37" s="27">
        <v>208.3965</v>
      </c>
      <c r="BB37" s="26">
        <v>148</v>
      </c>
      <c r="BC37" s="13"/>
      <c r="BD37" s="16">
        <v>17.399999999999999</v>
      </c>
      <c r="BE37" s="16">
        <v>2.9</v>
      </c>
      <c r="BF37" s="16">
        <v>16.8</v>
      </c>
      <c r="BG37" s="16">
        <v>99.3</v>
      </c>
      <c r="BH37" s="13">
        <v>2</v>
      </c>
      <c r="BI37" s="13">
        <v>1</v>
      </c>
      <c r="BJ37" s="13">
        <v>1</v>
      </c>
      <c r="BK37" s="13">
        <v>2</v>
      </c>
      <c r="BL37" s="13">
        <v>2</v>
      </c>
      <c r="BM37" s="13">
        <v>2</v>
      </c>
      <c r="BN37" s="13">
        <v>1</v>
      </c>
      <c r="BO37" s="13">
        <v>3</v>
      </c>
    </row>
    <row r="38" spans="1:67" ht="15.6" x14ac:dyDescent="0.3">
      <c r="A38">
        <v>22</v>
      </c>
      <c r="B38" t="s">
        <v>676</v>
      </c>
      <c r="C38" s="9">
        <v>240820</v>
      </c>
      <c r="D38" s="14">
        <v>21</v>
      </c>
      <c r="E38" s="11">
        <v>222333</v>
      </c>
      <c r="F38" s="11">
        <v>2022</v>
      </c>
      <c r="G38" s="5" t="s">
        <v>60</v>
      </c>
      <c r="H38" s="5">
        <v>2021</v>
      </c>
      <c r="I38" s="5" t="s">
        <v>92</v>
      </c>
      <c r="J38" s="5">
        <v>2</v>
      </c>
      <c r="K38" s="5">
        <v>2</v>
      </c>
      <c r="L38" s="5" t="s">
        <v>62</v>
      </c>
      <c r="M38" s="5">
        <v>6.47</v>
      </c>
      <c r="N38" s="5">
        <v>8.94</v>
      </c>
      <c r="O38" s="5">
        <v>10.61</v>
      </c>
      <c r="P38" s="5">
        <v>6.23</v>
      </c>
      <c r="Q38" s="5">
        <v>1.95</v>
      </c>
      <c r="R38" s="5">
        <v>1.76</v>
      </c>
      <c r="S38" s="5">
        <v>3.75</v>
      </c>
      <c r="T38" s="5">
        <v>4.41</v>
      </c>
      <c r="U38" s="5">
        <v>21.21</v>
      </c>
      <c r="V38" s="5">
        <v>11.03</v>
      </c>
      <c r="W38" s="5">
        <v>-0.76</v>
      </c>
      <c r="X38" s="5">
        <v>-1.28</v>
      </c>
      <c r="Y38" s="5">
        <v>-0.49</v>
      </c>
      <c r="Z38" s="5">
        <v>-15.69</v>
      </c>
      <c r="AA38" s="5">
        <v>21.76</v>
      </c>
      <c r="AB38" s="5">
        <v>-2.78</v>
      </c>
      <c r="AC38" s="5">
        <v>-38.72</v>
      </c>
      <c r="AD38" s="5">
        <v>-1.21</v>
      </c>
      <c r="AE38" s="5">
        <v>-0.5</v>
      </c>
      <c r="AF38" s="5">
        <v>-0.23</v>
      </c>
      <c r="AG38" s="5">
        <v>0</v>
      </c>
      <c r="AH38" s="5">
        <v>0.2</v>
      </c>
      <c r="AI38" s="5">
        <v>7.0000000000000007E-2</v>
      </c>
      <c r="AJ38" s="5">
        <v>0.06</v>
      </c>
      <c r="AK38" s="5">
        <v>-0.02</v>
      </c>
      <c r="AL38" s="5">
        <v>7.0000000000000007E-2</v>
      </c>
      <c r="AM38" s="5">
        <v>0.05</v>
      </c>
      <c r="AN38" s="5">
        <v>0.71</v>
      </c>
      <c r="AO38" s="5">
        <v>0.17</v>
      </c>
      <c r="AP38" s="5">
        <v>-0.91</v>
      </c>
      <c r="AQ38" s="5">
        <v>0</v>
      </c>
      <c r="AR38" s="5">
        <v>-0.56999999999999995</v>
      </c>
      <c r="AS38" s="5">
        <v>-0.28000000000000003</v>
      </c>
      <c r="AT38" s="5">
        <v>-0.18</v>
      </c>
      <c r="AU38" s="5">
        <v>0.4</v>
      </c>
      <c r="AV38" s="25">
        <v>157.22999999999999</v>
      </c>
      <c r="AW38" s="25">
        <v>243.85</v>
      </c>
      <c r="AX38" s="26">
        <v>27</v>
      </c>
      <c r="AY38" s="27">
        <v>230.47899999999899</v>
      </c>
      <c r="AZ38" s="26">
        <v>38</v>
      </c>
      <c r="BA38" s="27">
        <v>223.97049999999999</v>
      </c>
      <c r="BB38" s="26">
        <v>41</v>
      </c>
      <c r="BC38" s="13"/>
      <c r="BD38" s="16">
        <v>17.600000000000001</v>
      </c>
      <c r="BE38" s="16">
        <v>3.8</v>
      </c>
      <c r="BF38" s="16">
        <v>21.6</v>
      </c>
      <c r="BG38" s="16">
        <v>99.3</v>
      </c>
      <c r="BH38" s="13">
        <v>2</v>
      </c>
      <c r="BI38" s="13">
        <v>1</v>
      </c>
      <c r="BJ38" s="13">
        <v>1</v>
      </c>
      <c r="BK38" s="13">
        <v>2</v>
      </c>
      <c r="BL38" s="13">
        <v>2</v>
      </c>
      <c r="BM38" s="13">
        <v>3</v>
      </c>
      <c r="BN38" s="13">
        <v>2</v>
      </c>
      <c r="BO38" s="13">
        <v>2</v>
      </c>
    </row>
    <row r="39" spans="1:67" ht="15.6" x14ac:dyDescent="0.3">
      <c r="A39">
        <v>23</v>
      </c>
      <c r="B39" t="s">
        <v>675</v>
      </c>
      <c r="C39" s="9">
        <v>241112</v>
      </c>
      <c r="D39" s="11">
        <v>22</v>
      </c>
      <c r="E39" s="11">
        <v>222333</v>
      </c>
      <c r="F39" s="11">
        <v>2022</v>
      </c>
      <c r="G39" s="5" t="s">
        <v>60</v>
      </c>
      <c r="H39" s="5">
        <v>2021</v>
      </c>
      <c r="I39" s="5" t="s">
        <v>93</v>
      </c>
      <c r="J39" s="5">
        <v>2</v>
      </c>
      <c r="K39" s="5">
        <v>1</v>
      </c>
      <c r="L39" s="5" t="s">
        <v>62</v>
      </c>
      <c r="M39" s="5">
        <v>5.72</v>
      </c>
      <c r="N39" s="5">
        <v>7.86</v>
      </c>
      <c r="O39" s="5">
        <v>10.53</v>
      </c>
      <c r="P39" s="5">
        <v>8.44</v>
      </c>
      <c r="Q39" s="5">
        <v>1.39</v>
      </c>
      <c r="R39" s="5">
        <v>1.17</v>
      </c>
      <c r="S39" s="5">
        <v>1.89</v>
      </c>
      <c r="T39" s="5">
        <v>2.37</v>
      </c>
      <c r="U39" s="5">
        <v>19.28</v>
      </c>
      <c r="V39" s="5">
        <v>14.03</v>
      </c>
      <c r="W39" s="5">
        <v>0.36</v>
      </c>
      <c r="X39" s="5">
        <v>-0.23</v>
      </c>
      <c r="Y39" s="5">
        <v>-1.44</v>
      </c>
      <c r="Z39" s="5">
        <v>-13.7</v>
      </c>
      <c r="AA39" s="5">
        <v>20.9</v>
      </c>
      <c r="AB39" s="5">
        <v>-2.0699999999999998</v>
      </c>
      <c r="AC39" s="5">
        <v>-43.76</v>
      </c>
      <c r="AD39" s="5">
        <v>-1.06</v>
      </c>
      <c r="AE39" s="5">
        <v>-0.42</v>
      </c>
      <c r="AF39" s="5">
        <v>-0.1</v>
      </c>
      <c r="AG39" s="5">
        <v>0</v>
      </c>
      <c r="AH39" s="5">
        <v>0.23</v>
      </c>
      <c r="AI39" s="5">
        <v>0.09</v>
      </c>
      <c r="AJ39" s="5">
        <v>0.05</v>
      </c>
      <c r="AK39" s="5">
        <v>0</v>
      </c>
      <c r="AL39" s="5">
        <v>0.06</v>
      </c>
      <c r="AM39" s="5">
        <v>0.08</v>
      </c>
      <c r="AN39" s="5">
        <v>-0.05</v>
      </c>
      <c r="AO39" s="5">
        <v>-0.98</v>
      </c>
      <c r="AP39" s="5">
        <v>2.98</v>
      </c>
      <c r="AQ39" s="5">
        <v>0</v>
      </c>
      <c r="AR39" s="5">
        <v>-0.68</v>
      </c>
      <c r="AS39" s="5">
        <v>-0.99</v>
      </c>
      <c r="AT39" s="5">
        <v>-0.46</v>
      </c>
      <c r="AU39" s="5">
        <v>0.36</v>
      </c>
      <c r="AV39" s="25">
        <v>153.31</v>
      </c>
      <c r="AW39" s="25">
        <v>219.70699999999999</v>
      </c>
      <c r="AX39" s="26">
        <v>197</v>
      </c>
      <c r="AY39" s="27">
        <v>202.66449999999901</v>
      </c>
      <c r="AZ39" s="26">
        <v>216</v>
      </c>
      <c r="BA39" s="27">
        <v>203.863</v>
      </c>
      <c r="BB39" s="26">
        <v>183</v>
      </c>
      <c r="BC39" s="13"/>
      <c r="BD39" s="16">
        <v>18.8</v>
      </c>
      <c r="BE39" s="16">
        <v>2.6</v>
      </c>
      <c r="BF39" s="16">
        <v>13.9</v>
      </c>
      <c r="BG39" s="16">
        <v>99.6</v>
      </c>
      <c r="BH39" s="13">
        <v>2</v>
      </c>
      <c r="BI39" s="13">
        <v>1</v>
      </c>
      <c r="BJ39" s="13">
        <v>1</v>
      </c>
      <c r="BK39" s="13">
        <v>2</v>
      </c>
      <c r="BL39" s="13">
        <v>2</v>
      </c>
      <c r="BM39" s="13">
        <v>2</v>
      </c>
      <c r="BN39" s="13">
        <v>1</v>
      </c>
      <c r="BO39" s="13">
        <v>2</v>
      </c>
    </row>
    <row r="40" spans="1:67" ht="15.6" x14ac:dyDescent="0.3">
      <c r="A40">
        <v>24</v>
      </c>
      <c r="B40" t="s">
        <v>674</v>
      </c>
      <c r="C40" s="9">
        <v>240865</v>
      </c>
      <c r="D40" s="11">
        <v>23</v>
      </c>
      <c r="E40" s="11">
        <v>211844</v>
      </c>
      <c r="F40" s="11">
        <v>2021</v>
      </c>
      <c r="G40" s="5" t="s">
        <v>74</v>
      </c>
      <c r="H40" s="5">
        <v>2020</v>
      </c>
      <c r="I40" s="5" t="s">
        <v>94</v>
      </c>
      <c r="J40" s="5">
        <v>2</v>
      </c>
      <c r="K40" s="5">
        <v>2</v>
      </c>
      <c r="L40" s="5" t="s">
        <v>62</v>
      </c>
      <c r="M40" s="5">
        <v>5.49</v>
      </c>
      <c r="N40" s="5">
        <v>8.24</v>
      </c>
      <c r="O40" s="5">
        <v>10.9</v>
      </c>
      <c r="P40" s="5">
        <v>7.55</v>
      </c>
      <c r="Q40" s="5">
        <v>1.64</v>
      </c>
      <c r="R40" s="5">
        <v>1.24</v>
      </c>
      <c r="S40" s="5">
        <v>1.67</v>
      </c>
      <c r="T40" s="5">
        <v>1.96</v>
      </c>
      <c r="U40" s="5">
        <v>18.37</v>
      </c>
      <c r="V40" s="5">
        <v>9.64</v>
      </c>
      <c r="W40" s="5">
        <v>-0.69</v>
      </c>
      <c r="X40" s="5">
        <v>-1.2</v>
      </c>
      <c r="Y40" s="5">
        <v>-1.63</v>
      </c>
      <c r="Z40" s="5">
        <v>-15.12</v>
      </c>
      <c r="AA40" s="5">
        <v>18.07</v>
      </c>
      <c r="AB40" s="5">
        <v>-0.24</v>
      </c>
      <c r="AC40" s="5">
        <v>-28.37</v>
      </c>
      <c r="AD40" s="5">
        <v>-0.79</v>
      </c>
      <c r="AE40" s="5">
        <v>-0.12</v>
      </c>
      <c r="AF40" s="5">
        <v>-0.11</v>
      </c>
      <c r="AG40" s="5">
        <v>0</v>
      </c>
      <c r="AH40" s="5">
        <v>0.24</v>
      </c>
      <c r="AI40" s="5">
        <v>0.28000000000000003</v>
      </c>
      <c r="AJ40" s="5">
        <v>0.09</v>
      </c>
      <c r="AK40" s="5">
        <v>0.05</v>
      </c>
      <c r="AL40" s="5">
        <v>0.12</v>
      </c>
      <c r="AM40" s="5">
        <v>0.04</v>
      </c>
      <c r="AN40" s="5">
        <v>-0.12</v>
      </c>
      <c r="AO40" s="5">
        <v>0.77</v>
      </c>
      <c r="AP40" s="5">
        <v>-1.41</v>
      </c>
      <c r="AQ40" s="5">
        <v>0</v>
      </c>
      <c r="AR40" s="5">
        <v>-0.54</v>
      </c>
      <c r="AS40" s="5">
        <v>-0.28000000000000003</v>
      </c>
      <c r="AT40" s="5">
        <v>-0.64</v>
      </c>
      <c r="AU40" s="5">
        <v>0.37</v>
      </c>
      <c r="AV40" s="25">
        <v>149.03</v>
      </c>
      <c r="AW40" s="25">
        <v>228.3715</v>
      </c>
      <c r="AX40" s="26">
        <v>125</v>
      </c>
      <c r="AY40" s="27">
        <v>219.553</v>
      </c>
      <c r="AZ40" s="26">
        <v>93</v>
      </c>
      <c r="BA40" s="27">
        <v>212.29249999999999</v>
      </c>
      <c r="BB40" s="26">
        <v>119</v>
      </c>
      <c r="BC40" s="13"/>
      <c r="BD40" s="16">
        <v>17.8</v>
      </c>
      <c r="BE40" s="16">
        <v>3.3</v>
      </c>
      <c r="BF40" s="16">
        <v>18.600000000000001</v>
      </c>
      <c r="BG40" s="16">
        <v>99.4</v>
      </c>
      <c r="BH40" s="13">
        <v>2</v>
      </c>
      <c r="BI40" s="13">
        <v>1</v>
      </c>
      <c r="BJ40" s="13">
        <v>2</v>
      </c>
      <c r="BK40" s="13">
        <v>3</v>
      </c>
      <c r="BL40" s="13">
        <v>2</v>
      </c>
      <c r="BM40" s="13">
        <v>2</v>
      </c>
      <c r="BN40" s="13">
        <v>1</v>
      </c>
      <c r="BO40" s="13">
        <v>3</v>
      </c>
    </row>
    <row r="41" spans="1:67" ht="15.6" x14ac:dyDescent="0.3">
      <c r="A41">
        <v>25</v>
      </c>
      <c r="B41" t="s">
        <v>673</v>
      </c>
      <c r="C41" s="9">
        <v>242303</v>
      </c>
      <c r="D41" s="11">
        <v>24</v>
      </c>
      <c r="E41" s="11">
        <v>211938</v>
      </c>
      <c r="F41" s="11">
        <v>2021</v>
      </c>
      <c r="G41" s="5" t="s">
        <v>67</v>
      </c>
      <c r="H41" s="5">
        <v>2018</v>
      </c>
      <c r="I41" s="5" t="s">
        <v>95</v>
      </c>
      <c r="J41" s="5">
        <v>1</v>
      </c>
      <c r="K41" s="5">
        <v>1</v>
      </c>
      <c r="L41" s="5" t="s">
        <v>62</v>
      </c>
      <c r="M41" s="5">
        <v>5.83</v>
      </c>
      <c r="N41" s="5">
        <v>6.77</v>
      </c>
      <c r="O41" s="5">
        <v>7.43</v>
      </c>
      <c r="P41" s="5">
        <v>5.13</v>
      </c>
      <c r="Q41" s="5">
        <v>1.79</v>
      </c>
      <c r="R41" s="5">
        <v>1.29</v>
      </c>
      <c r="S41" s="5">
        <v>0.97</v>
      </c>
      <c r="T41" s="5">
        <v>1.1499999999999999</v>
      </c>
      <c r="U41" s="5">
        <v>17.3</v>
      </c>
      <c r="V41" s="5">
        <v>8.56</v>
      </c>
      <c r="W41" s="5">
        <v>-0.34</v>
      </c>
      <c r="X41" s="5">
        <v>-0.28000000000000003</v>
      </c>
      <c r="Y41" s="5">
        <v>-1.27</v>
      </c>
      <c r="Z41" s="5">
        <v>-10.4</v>
      </c>
      <c r="AA41" s="5">
        <v>15.73</v>
      </c>
      <c r="AB41" s="5">
        <v>2.91</v>
      </c>
      <c r="AC41" s="5">
        <v>-64.94</v>
      </c>
      <c r="AD41" s="5">
        <v>-0.62</v>
      </c>
      <c r="AE41" s="5">
        <v>0.13</v>
      </c>
      <c r="AF41" s="5">
        <v>-0.4</v>
      </c>
      <c r="AG41" s="5">
        <v>0</v>
      </c>
      <c r="AH41" s="5">
        <v>0.19</v>
      </c>
      <c r="AI41" s="5">
        <v>0.18</v>
      </c>
      <c r="AJ41" s="5">
        <v>0.05</v>
      </c>
      <c r="AK41" s="5">
        <v>0.03</v>
      </c>
      <c r="AL41" s="5">
        <v>0.08</v>
      </c>
      <c r="AM41" s="5">
        <v>0.04</v>
      </c>
      <c r="AN41" s="5">
        <v>-0.6</v>
      </c>
      <c r="AO41" s="5">
        <v>0.38</v>
      </c>
      <c r="AP41" s="5">
        <v>1.2</v>
      </c>
      <c r="AQ41" s="5">
        <v>0</v>
      </c>
      <c r="AR41" s="5">
        <v>-0.56999999999999995</v>
      </c>
      <c r="AS41" s="5">
        <v>-0.75</v>
      </c>
      <c r="AT41" s="5">
        <v>-0.78</v>
      </c>
      <c r="AU41" s="5">
        <v>0.22</v>
      </c>
      <c r="AV41" s="25">
        <v>144.63999999999999</v>
      </c>
      <c r="AW41" s="25">
        <v>222.28599999999901</v>
      </c>
      <c r="AX41" s="26">
        <v>175</v>
      </c>
      <c r="AY41" s="27">
        <v>211.136</v>
      </c>
      <c r="AZ41" s="26">
        <v>165</v>
      </c>
      <c r="BA41" s="27">
        <v>209.89150000000001</v>
      </c>
      <c r="BB41" s="26">
        <v>130</v>
      </c>
      <c r="BC41" s="13"/>
      <c r="BD41" s="16">
        <v>17.3</v>
      </c>
      <c r="BE41" s="16">
        <v>3.1</v>
      </c>
      <c r="BF41" s="16">
        <v>17.899999999999999</v>
      </c>
      <c r="BG41" s="16">
        <v>99.5</v>
      </c>
      <c r="BH41" s="13">
        <v>2</v>
      </c>
      <c r="BI41" s="13">
        <v>1</v>
      </c>
      <c r="BJ41" s="13">
        <v>2</v>
      </c>
      <c r="BK41" s="13">
        <v>2</v>
      </c>
      <c r="BL41" s="13">
        <v>2</v>
      </c>
      <c r="BM41" s="13">
        <v>2</v>
      </c>
      <c r="BN41" s="13">
        <v>1</v>
      </c>
      <c r="BO41" s="13">
        <v>1</v>
      </c>
    </row>
    <row r="42" spans="1:67" ht="15.6" x14ac:dyDescent="0.3">
      <c r="A42">
        <v>26</v>
      </c>
      <c r="B42" t="s">
        <v>672</v>
      </c>
      <c r="C42" s="9">
        <v>240365</v>
      </c>
      <c r="D42" s="11">
        <v>25</v>
      </c>
      <c r="E42" s="11">
        <v>220032</v>
      </c>
      <c r="F42" s="11">
        <v>2022</v>
      </c>
      <c r="G42" s="5" t="s">
        <v>88</v>
      </c>
      <c r="H42" s="5">
        <v>2021</v>
      </c>
      <c r="I42" s="5" t="s">
        <v>96</v>
      </c>
      <c r="J42" s="5">
        <v>2</v>
      </c>
      <c r="K42" s="5">
        <v>2</v>
      </c>
      <c r="L42" s="5" t="s">
        <v>62</v>
      </c>
      <c r="M42" s="5">
        <v>3.45</v>
      </c>
      <c r="N42" s="5">
        <v>6.06</v>
      </c>
      <c r="O42" s="5">
        <v>8.7899999999999991</v>
      </c>
      <c r="P42" s="5">
        <v>6.58</v>
      </c>
      <c r="Q42" s="5">
        <v>2.87</v>
      </c>
      <c r="R42" s="5">
        <v>2.48</v>
      </c>
      <c r="S42" s="5">
        <v>2.85</v>
      </c>
      <c r="T42" s="5">
        <v>3.36</v>
      </c>
      <c r="U42" s="5">
        <v>16.02</v>
      </c>
      <c r="V42" s="5">
        <v>9.81</v>
      </c>
      <c r="W42" s="5">
        <v>-0.28000000000000003</v>
      </c>
      <c r="X42" s="5">
        <v>-0.43</v>
      </c>
      <c r="Y42" s="5">
        <v>-1.55</v>
      </c>
      <c r="Z42" s="5">
        <v>-15.57</v>
      </c>
      <c r="AA42" s="5">
        <v>17.93</v>
      </c>
      <c r="AB42" s="5">
        <v>0.65</v>
      </c>
      <c r="AC42" s="5">
        <v>-78.38</v>
      </c>
      <c r="AD42" s="5">
        <v>-0.83</v>
      </c>
      <c r="AE42" s="5">
        <v>-0.28999999999999998</v>
      </c>
      <c r="AF42" s="5">
        <v>-0.44</v>
      </c>
      <c r="AG42" s="5">
        <v>0</v>
      </c>
      <c r="AH42" s="5">
        <v>0.21</v>
      </c>
      <c r="AI42" s="5">
        <v>7.0000000000000007E-2</v>
      </c>
      <c r="AJ42" s="5">
        <v>7.0000000000000007E-2</v>
      </c>
      <c r="AK42" s="5">
        <v>-0.03</v>
      </c>
      <c r="AL42" s="5">
        <v>0.03</v>
      </c>
      <c r="AM42" s="5">
        <v>0.08</v>
      </c>
      <c r="AN42" s="5">
        <v>-0.36</v>
      </c>
      <c r="AO42" s="5">
        <v>0.1</v>
      </c>
      <c r="AP42" s="5">
        <v>-1.91</v>
      </c>
      <c r="AQ42" s="5">
        <v>0</v>
      </c>
      <c r="AR42" s="5">
        <v>-0.23</v>
      </c>
      <c r="AS42" s="5">
        <v>0.13</v>
      </c>
      <c r="AT42" s="5">
        <v>-0.13</v>
      </c>
      <c r="AU42" s="5">
        <v>0.46</v>
      </c>
      <c r="AV42" s="25">
        <v>151.76</v>
      </c>
      <c r="AW42" s="25">
        <v>227.07599999999999</v>
      </c>
      <c r="AX42" s="26">
        <v>137</v>
      </c>
      <c r="AY42" s="27">
        <v>212.30250000000001</v>
      </c>
      <c r="AZ42" s="26">
        <v>152</v>
      </c>
      <c r="BA42" s="27">
        <v>210.934</v>
      </c>
      <c r="BB42" s="26">
        <v>125</v>
      </c>
      <c r="BC42" s="13"/>
      <c r="BD42" s="16">
        <v>16.899999999999999</v>
      </c>
      <c r="BE42" s="16">
        <v>2.5</v>
      </c>
      <c r="BF42" s="16">
        <v>14.7</v>
      </c>
      <c r="BG42" s="16">
        <v>99.9</v>
      </c>
      <c r="BH42" s="13">
        <v>2</v>
      </c>
      <c r="BI42" s="13">
        <v>2</v>
      </c>
      <c r="BJ42" s="13">
        <v>1</v>
      </c>
      <c r="BK42" s="13">
        <v>2</v>
      </c>
      <c r="BL42" s="13">
        <v>2</v>
      </c>
      <c r="BM42" s="13">
        <v>3</v>
      </c>
      <c r="BN42" s="13">
        <v>1</v>
      </c>
      <c r="BO42" s="13">
        <v>2</v>
      </c>
    </row>
    <row r="43" spans="1:67" ht="15.6" x14ac:dyDescent="0.3">
      <c r="A43">
        <v>27</v>
      </c>
      <c r="B43" t="s">
        <v>671</v>
      </c>
      <c r="C43" s="9">
        <v>240976</v>
      </c>
      <c r="D43" s="11">
        <v>26</v>
      </c>
      <c r="E43" s="11">
        <v>211938</v>
      </c>
      <c r="F43" s="11">
        <v>2021</v>
      </c>
      <c r="G43" s="5" t="s">
        <v>67</v>
      </c>
      <c r="H43" s="5">
        <v>2019</v>
      </c>
      <c r="I43" s="5" t="s">
        <v>97</v>
      </c>
      <c r="J43" s="5">
        <v>2</v>
      </c>
      <c r="K43" s="5">
        <v>2</v>
      </c>
      <c r="L43" s="5" t="s">
        <v>62</v>
      </c>
      <c r="M43" s="5">
        <v>7.72</v>
      </c>
      <c r="N43" s="5">
        <v>9.91</v>
      </c>
      <c r="O43" s="5">
        <v>12.35</v>
      </c>
      <c r="P43" s="5">
        <v>9.09</v>
      </c>
      <c r="Q43" s="5">
        <v>1.19</v>
      </c>
      <c r="R43" s="5">
        <v>0.31</v>
      </c>
      <c r="S43" s="5">
        <v>1.28</v>
      </c>
      <c r="T43" s="5">
        <v>1.22</v>
      </c>
      <c r="U43" s="5">
        <v>25.39</v>
      </c>
      <c r="V43" s="5">
        <v>16.04</v>
      </c>
      <c r="W43" s="5">
        <v>-1.28</v>
      </c>
      <c r="X43" s="5">
        <v>-1.4</v>
      </c>
      <c r="Y43" s="5">
        <v>-0.83</v>
      </c>
      <c r="Z43" s="5">
        <v>-12.03</v>
      </c>
      <c r="AA43" s="5">
        <v>21.95</v>
      </c>
      <c r="AB43" s="5">
        <v>1.87</v>
      </c>
      <c r="AC43" s="5">
        <v>-26.84</v>
      </c>
      <c r="AD43" s="5">
        <v>-0.67</v>
      </c>
      <c r="AE43" s="5">
        <v>0.04</v>
      </c>
      <c r="AF43" s="5">
        <v>-0.3</v>
      </c>
      <c r="AG43" s="5">
        <v>0</v>
      </c>
      <c r="AH43" s="5">
        <v>0.15</v>
      </c>
      <c r="AI43" s="5">
        <v>-0.02</v>
      </c>
      <c r="AJ43" s="5">
        <v>0.03</v>
      </c>
      <c r="AK43" s="5">
        <v>0.03</v>
      </c>
      <c r="AL43" s="5">
        <v>0.12</v>
      </c>
      <c r="AM43" s="5">
        <v>0.01</v>
      </c>
      <c r="AN43" s="5">
        <v>-1.44</v>
      </c>
      <c r="AO43" s="5">
        <v>0.23</v>
      </c>
      <c r="AP43" s="5">
        <v>3.01</v>
      </c>
      <c r="AQ43" s="5">
        <v>0</v>
      </c>
      <c r="AR43" s="5">
        <v>-0.16</v>
      </c>
      <c r="AS43" s="5">
        <v>0.11</v>
      </c>
      <c r="AT43" s="5">
        <v>-0.23</v>
      </c>
      <c r="AU43" s="5">
        <v>0.33</v>
      </c>
      <c r="AV43" s="25">
        <v>151.96</v>
      </c>
      <c r="AW43" s="25">
        <v>223.08499999999901</v>
      </c>
      <c r="AX43" s="26">
        <v>166</v>
      </c>
      <c r="AY43" s="27">
        <v>216.37950000000001</v>
      </c>
      <c r="AZ43" s="26">
        <v>115</v>
      </c>
      <c r="BA43" s="27">
        <v>199.0385</v>
      </c>
      <c r="BB43" s="26">
        <v>221</v>
      </c>
      <c r="BC43" s="13"/>
      <c r="BD43" s="16">
        <v>16.8</v>
      </c>
      <c r="BE43" s="16">
        <v>2.9</v>
      </c>
      <c r="BF43" s="16">
        <v>17.5</v>
      </c>
      <c r="BG43" s="16">
        <v>99.6</v>
      </c>
      <c r="BH43" s="13">
        <v>2</v>
      </c>
      <c r="BI43" s="13">
        <v>1</v>
      </c>
      <c r="BJ43" s="13">
        <v>1</v>
      </c>
      <c r="BK43" s="13">
        <v>2</v>
      </c>
      <c r="BL43" s="13">
        <v>2</v>
      </c>
      <c r="BM43" s="13">
        <v>1</v>
      </c>
      <c r="BN43" s="13">
        <v>1</v>
      </c>
      <c r="BO43" s="13">
        <v>2</v>
      </c>
    </row>
    <row r="44" spans="1:67" ht="15.6" x14ac:dyDescent="0.3">
      <c r="A44">
        <v>28</v>
      </c>
      <c r="B44" t="s">
        <v>670</v>
      </c>
      <c r="C44" s="9">
        <v>242324</v>
      </c>
      <c r="D44" s="11">
        <v>27</v>
      </c>
      <c r="E44" s="11">
        <v>223375</v>
      </c>
      <c r="F44" s="11">
        <v>2022</v>
      </c>
      <c r="G44" s="5" t="s">
        <v>80</v>
      </c>
      <c r="H44" s="5">
        <v>2022</v>
      </c>
      <c r="I44" s="5" t="s">
        <v>98</v>
      </c>
      <c r="J44" s="5">
        <v>1</v>
      </c>
      <c r="K44" s="5">
        <v>1</v>
      </c>
      <c r="L44" s="5" t="s">
        <v>59</v>
      </c>
      <c r="M44" s="5">
        <v>4.17</v>
      </c>
      <c r="N44" s="5">
        <v>6.34</v>
      </c>
      <c r="O44" s="5">
        <v>7.96</v>
      </c>
      <c r="P44" s="5">
        <v>4.0999999999999996</v>
      </c>
      <c r="Q44" s="5">
        <v>2.08</v>
      </c>
      <c r="R44" s="5">
        <v>1.6</v>
      </c>
      <c r="S44" s="5">
        <v>2.0299999999999998</v>
      </c>
      <c r="T44" s="5">
        <v>2.41</v>
      </c>
      <c r="U44" s="5">
        <v>20.83</v>
      </c>
      <c r="V44" s="5">
        <v>14.33</v>
      </c>
      <c r="W44" s="5">
        <v>-0.08</v>
      </c>
      <c r="X44" s="5">
        <v>-0.52</v>
      </c>
      <c r="Y44" s="5">
        <v>-2.75</v>
      </c>
      <c r="Z44" s="5">
        <v>-15.29</v>
      </c>
      <c r="AA44" s="5">
        <v>21.61</v>
      </c>
      <c r="AB44" s="5">
        <v>1.1399999999999999</v>
      </c>
      <c r="AC44" s="5">
        <v>-37.06</v>
      </c>
      <c r="AD44" s="5">
        <v>-0.96</v>
      </c>
      <c r="AE44" s="5">
        <v>-0.4</v>
      </c>
      <c r="AF44" s="5">
        <v>-0.22</v>
      </c>
      <c r="AG44" s="5">
        <v>0</v>
      </c>
      <c r="AH44" s="5">
        <v>0.23</v>
      </c>
      <c r="AI44" s="5">
        <v>0.2</v>
      </c>
      <c r="AJ44" s="5">
        <v>7.0000000000000007E-2</v>
      </c>
      <c r="AK44" s="5">
        <v>0.04</v>
      </c>
      <c r="AL44" s="5">
        <v>0.11</v>
      </c>
      <c r="AM44" s="5">
        <v>0.05</v>
      </c>
      <c r="AN44" s="5">
        <v>-0.92</v>
      </c>
      <c r="AO44" s="5">
        <v>0.1</v>
      </c>
      <c r="AP44" s="5">
        <v>0.47</v>
      </c>
      <c r="AQ44" s="5">
        <v>0</v>
      </c>
      <c r="AR44" s="5">
        <v>-0.72</v>
      </c>
      <c r="AS44" s="5">
        <v>-1.0900000000000001</v>
      </c>
      <c r="AT44" s="5">
        <v>-0.9</v>
      </c>
      <c r="AU44" s="5">
        <v>0.45</v>
      </c>
      <c r="AV44" s="25">
        <v>154.01</v>
      </c>
      <c r="AW44" s="25">
        <v>243.14749999999901</v>
      </c>
      <c r="AX44" s="26">
        <v>30</v>
      </c>
      <c r="AY44" s="27">
        <v>227.79849999999999</v>
      </c>
      <c r="AZ44" s="26">
        <v>49</v>
      </c>
      <c r="BA44" s="27">
        <v>223.56299999999999</v>
      </c>
      <c r="BB44" s="26">
        <v>45</v>
      </c>
      <c r="BC44" s="13"/>
      <c r="BD44" s="16">
        <v>18.600000000000001</v>
      </c>
      <c r="BE44" s="16">
        <v>3</v>
      </c>
      <c r="BF44" s="16">
        <v>16.100000000000001</v>
      </c>
      <c r="BG44" s="16">
        <v>99.7</v>
      </c>
      <c r="BH44" s="13">
        <v>2</v>
      </c>
      <c r="BI44" s="13">
        <v>1</v>
      </c>
      <c r="BJ44" s="13">
        <v>2</v>
      </c>
      <c r="BK44" s="13">
        <v>2</v>
      </c>
      <c r="BL44" s="13">
        <v>2</v>
      </c>
      <c r="BM44" s="13">
        <v>2</v>
      </c>
      <c r="BN44" s="13">
        <v>1</v>
      </c>
      <c r="BO44" s="13">
        <v>1</v>
      </c>
    </row>
    <row r="45" spans="1:67" ht="15.6" x14ac:dyDescent="0.3">
      <c r="A45">
        <v>29</v>
      </c>
      <c r="B45" t="s">
        <v>669</v>
      </c>
      <c r="C45" s="9">
        <v>240077</v>
      </c>
      <c r="D45" s="11">
        <v>28</v>
      </c>
      <c r="E45" s="11">
        <v>230006</v>
      </c>
      <c r="F45" s="11">
        <v>2023</v>
      </c>
      <c r="G45" s="5" t="s">
        <v>99</v>
      </c>
      <c r="H45" s="5">
        <v>2022</v>
      </c>
      <c r="I45" s="5" t="s">
        <v>100</v>
      </c>
      <c r="J45" s="5">
        <v>2</v>
      </c>
      <c r="K45" s="5">
        <v>2</v>
      </c>
      <c r="L45" s="5" t="s">
        <v>59</v>
      </c>
      <c r="M45" s="5">
        <v>4.29</v>
      </c>
      <c r="N45" s="5">
        <v>7.52</v>
      </c>
      <c r="O45" s="5">
        <v>11.09</v>
      </c>
      <c r="P45" s="5">
        <v>6.8</v>
      </c>
      <c r="Q45" s="5">
        <v>2.46</v>
      </c>
      <c r="R45" s="5">
        <v>1.96</v>
      </c>
      <c r="S45" s="5">
        <v>1.8</v>
      </c>
      <c r="T45" s="5">
        <v>2.19</v>
      </c>
      <c r="U45" s="5">
        <v>32.74</v>
      </c>
      <c r="V45" s="5">
        <v>16.52</v>
      </c>
      <c r="W45" s="5">
        <v>-0.93</v>
      </c>
      <c r="X45" s="5">
        <v>-1.5</v>
      </c>
      <c r="Y45" s="5">
        <v>-1.91</v>
      </c>
      <c r="Z45" s="5">
        <v>-14.67</v>
      </c>
      <c r="AA45" s="5">
        <v>18.760000000000002</v>
      </c>
      <c r="AB45" s="5">
        <v>1.7</v>
      </c>
      <c r="AC45" s="5">
        <v>-19.91</v>
      </c>
      <c r="AD45" s="5">
        <v>-0.94</v>
      </c>
      <c r="AE45" s="5">
        <v>-0.48</v>
      </c>
      <c r="AF45" s="5">
        <v>-0.05</v>
      </c>
      <c r="AG45" s="5">
        <v>0</v>
      </c>
      <c r="AH45" s="5">
        <v>0.17</v>
      </c>
      <c r="AI45" s="5">
        <v>-0.01</v>
      </c>
      <c r="AJ45" s="5">
        <v>0.05</v>
      </c>
      <c r="AK45" s="5">
        <v>0.01</v>
      </c>
      <c r="AL45" s="5">
        <v>0.13</v>
      </c>
      <c r="AM45" s="5">
        <v>0.02</v>
      </c>
      <c r="AN45" s="5">
        <v>-1.19</v>
      </c>
      <c r="AO45" s="5">
        <v>0.43</v>
      </c>
      <c r="AP45" s="5">
        <v>-1.84</v>
      </c>
      <c r="AQ45" s="5">
        <v>0</v>
      </c>
      <c r="AR45" s="5">
        <v>-0.74</v>
      </c>
      <c r="AS45" s="5">
        <v>-0.94</v>
      </c>
      <c r="AT45" s="5">
        <v>-0.56999999999999995</v>
      </c>
      <c r="AU45" s="5">
        <v>0.37</v>
      </c>
      <c r="AV45" s="25">
        <v>157.47999999999999</v>
      </c>
      <c r="AW45" s="25">
        <v>242.15549999999999</v>
      </c>
      <c r="AX45" s="26">
        <v>37</v>
      </c>
      <c r="AY45" s="27">
        <v>241.4375</v>
      </c>
      <c r="AZ45" s="26">
        <v>10</v>
      </c>
      <c r="BA45" s="27">
        <v>217.393</v>
      </c>
      <c r="BB45" s="26">
        <v>81</v>
      </c>
      <c r="BC45" s="13" t="s">
        <v>722</v>
      </c>
      <c r="BD45" s="16">
        <v>16.5</v>
      </c>
      <c r="BE45" s="16">
        <v>2.5</v>
      </c>
      <c r="BF45" s="16">
        <v>15.4</v>
      </c>
      <c r="BG45" s="16">
        <v>99.6</v>
      </c>
      <c r="BH45" s="13">
        <v>2</v>
      </c>
      <c r="BI45" s="13">
        <v>1</v>
      </c>
      <c r="BJ45" s="13">
        <v>2</v>
      </c>
      <c r="BK45" s="13">
        <v>2</v>
      </c>
      <c r="BL45" s="13">
        <v>2</v>
      </c>
      <c r="BM45" s="13">
        <v>2</v>
      </c>
      <c r="BN45" s="13">
        <v>1</v>
      </c>
      <c r="BO45" s="13">
        <v>2</v>
      </c>
    </row>
    <row r="46" spans="1:67" ht="15.6" x14ac:dyDescent="0.3">
      <c r="A46">
        <v>30</v>
      </c>
      <c r="B46" t="s">
        <v>668</v>
      </c>
      <c r="C46" s="9">
        <v>240623</v>
      </c>
      <c r="D46" s="11">
        <v>29</v>
      </c>
      <c r="E46" s="11">
        <v>220239</v>
      </c>
      <c r="F46" s="11">
        <v>2022</v>
      </c>
      <c r="G46" s="5" t="s">
        <v>90</v>
      </c>
      <c r="H46" s="5">
        <v>2022</v>
      </c>
      <c r="I46" s="5" t="s">
        <v>101</v>
      </c>
      <c r="J46" s="5">
        <v>2</v>
      </c>
      <c r="K46" s="5">
        <v>2</v>
      </c>
      <c r="L46" s="5" t="s">
        <v>62</v>
      </c>
      <c r="M46" s="5">
        <v>3.95</v>
      </c>
      <c r="N46" s="5">
        <v>8.19</v>
      </c>
      <c r="O46" s="5">
        <v>10.61</v>
      </c>
      <c r="P46" s="5">
        <v>7.81</v>
      </c>
      <c r="Q46" s="5">
        <v>1.42</v>
      </c>
      <c r="R46" s="5">
        <v>0.98</v>
      </c>
      <c r="S46" s="5">
        <v>2.54</v>
      </c>
      <c r="T46" s="5">
        <v>2.79</v>
      </c>
      <c r="U46" s="5">
        <v>17.510000000000002</v>
      </c>
      <c r="V46" s="5">
        <v>10.14</v>
      </c>
      <c r="W46" s="5">
        <v>-0.67</v>
      </c>
      <c r="X46" s="5">
        <v>-1.1000000000000001</v>
      </c>
      <c r="Y46" s="5">
        <v>-0.69</v>
      </c>
      <c r="Z46" s="5">
        <v>-12.41</v>
      </c>
      <c r="AA46" s="5">
        <v>15.39</v>
      </c>
      <c r="AB46" s="5">
        <v>-4.82</v>
      </c>
      <c r="AC46" s="5">
        <v>-47.26</v>
      </c>
      <c r="AD46" s="5">
        <v>-1.4</v>
      </c>
      <c r="AE46" s="5">
        <v>-0.21</v>
      </c>
      <c r="AF46" s="5">
        <v>-0.42</v>
      </c>
      <c r="AG46" s="5">
        <v>0</v>
      </c>
      <c r="AH46" s="5">
        <v>0.17</v>
      </c>
      <c r="AI46" s="5">
        <v>0.19</v>
      </c>
      <c r="AJ46" s="5">
        <v>0.06</v>
      </c>
      <c r="AK46" s="5">
        <v>-0.03</v>
      </c>
      <c r="AL46" s="5">
        <v>-0.01</v>
      </c>
      <c r="AM46" s="5">
        <v>0.08</v>
      </c>
      <c r="AN46" s="5">
        <v>-0.6</v>
      </c>
      <c r="AO46" s="5">
        <v>-0.01</v>
      </c>
      <c r="AP46" s="5">
        <v>-1.29</v>
      </c>
      <c r="AQ46" s="5">
        <v>0</v>
      </c>
      <c r="AR46" s="5">
        <v>-0.39</v>
      </c>
      <c r="AS46" s="5">
        <v>-0.37</v>
      </c>
      <c r="AT46" s="5">
        <v>-0.36</v>
      </c>
      <c r="AU46" s="5">
        <v>0.32</v>
      </c>
      <c r="AV46" s="25">
        <v>157.36000000000001</v>
      </c>
      <c r="AW46" s="25">
        <v>224.57899999999901</v>
      </c>
      <c r="AX46" s="26">
        <v>153</v>
      </c>
      <c r="AY46" s="27">
        <v>215.78149999999999</v>
      </c>
      <c r="AZ46" s="26">
        <v>121</v>
      </c>
      <c r="BA46" s="27">
        <v>207.33949999999999</v>
      </c>
      <c r="BB46" s="26">
        <v>157</v>
      </c>
      <c r="BC46" s="13"/>
      <c r="BD46" s="16">
        <v>17.3</v>
      </c>
      <c r="BE46" s="16">
        <v>2.9</v>
      </c>
      <c r="BF46" s="16">
        <v>17</v>
      </c>
      <c r="BG46" s="16">
        <v>99.8</v>
      </c>
      <c r="BH46" s="13">
        <v>1</v>
      </c>
      <c r="BI46" s="13">
        <v>1</v>
      </c>
      <c r="BJ46" s="13">
        <v>2</v>
      </c>
      <c r="BK46" s="13">
        <v>2</v>
      </c>
      <c r="BL46" s="13">
        <v>2</v>
      </c>
      <c r="BM46" s="13">
        <v>2</v>
      </c>
      <c r="BN46" s="13">
        <v>1</v>
      </c>
      <c r="BO46" s="13">
        <v>2</v>
      </c>
    </row>
    <row r="47" spans="1:67" ht="15.6" x14ac:dyDescent="0.3">
      <c r="A47">
        <v>31</v>
      </c>
      <c r="B47" t="s">
        <v>667</v>
      </c>
      <c r="C47" s="9">
        <v>242136</v>
      </c>
      <c r="D47" s="11">
        <v>30</v>
      </c>
      <c r="E47" s="11" t="s">
        <v>700</v>
      </c>
      <c r="F47" s="11">
        <v>2022</v>
      </c>
      <c r="G47" s="5" t="s">
        <v>72</v>
      </c>
      <c r="H47" s="5">
        <v>2022</v>
      </c>
      <c r="I47" s="5" t="s">
        <v>102</v>
      </c>
      <c r="J47" s="5">
        <v>1</v>
      </c>
      <c r="K47" s="5">
        <v>1</v>
      </c>
      <c r="L47" s="5" t="s">
        <v>62</v>
      </c>
      <c r="M47" s="5">
        <v>6.51</v>
      </c>
      <c r="N47" s="5">
        <v>8.32</v>
      </c>
      <c r="O47" s="5">
        <v>10.29</v>
      </c>
      <c r="P47" s="5">
        <v>8.1999999999999993</v>
      </c>
      <c r="Q47" s="5">
        <v>1.77</v>
      </c>
      <c r="R47" s="5">
        <v>1.82</v>
      </c>
      <c r="S47" s="5">
        <v>2.2000000000000002</v>
      </c>
      <c r="T47" s="5">
        <v>2.74</v>
      </c>
      <c r="U47" s="5">
        <v>19.2</v>
      </c>
      <c r="V47" s="5">
        <v>12.77</v>
      </c>
      <c r="W47" s="5">
        <v>-0.4</v>
      </c>
      <c r="X47" s="5">
        <v>-0.61</v>
      </c>
      <c r="Y47" s="5">
        <v>-1.4</v>
      </c>
      <c r="Z47" s="5">
        <v>-15.55</v>
      </c>
      <c r="AA47" s="5">
        <v>22.03</v>
      </c>
      <c r="AB47" s="5">
        <v>-0.25</v>
      </c>
      <c r="AC47" s="5">
        <v>-48.51</v>
      </c>
      <c r="AD47" s="5">
        <v>-1.23</v>
      </c>
      <c r="AE47" s="5">
        <v>-0.71</v>
      </c>
      <c r="AF47" s="5">
        <v>-0.84</v>
      </c>
      <c r="AG47" s="5">
        <v>0</v>
      </c>
      <c r="AH47" s="5">
        <v>0.24</v>
      </c>
      <c r="AI47" s="5">
        <v>0.08</v>
      </c>
      <c r="AJ47" s="5">
        <v>0.05</v>
      </c>
      <c r="AK47" s="5">
        <v>0.01</v>
      </c>
      <c r="AL47" s="5">
        <v>0.12</v>
      </c>
      <c r="AM47" s="5">
        <v>7.0000000000000007E-2</v>
      </c>
      <c r="AN47" s="5">
        <v>-0.03</v>
      </c>
      <c r="AO47" s="5">
        <v>-0.06</v>
      </c>
      <c r="AP47" s="5">
        <v>0.23</v>
      </c>
      <c r="AQ47" s="5">
        <v>0</v>
      </c>
      <c r="AR47" s="5">
        <v>-0.54</v>
      </c>
      <c r="AS47" s="5">
        <v>-0.7</v>
      </c>
      <c r="AT47" s="5">
        <v>-0.56000000000000005</v>
      </c>
      <c r="AU47" s="5">
        <v>0.52</v>
      </c>
      <c r="AV47" s="25">
        <v>159.29</v>
      </c>
      <c r="AW47" s="25">
        <v>256.69799999999998</v>
      </c>
      <c r="AX47" s="26">
        <v>3</v>
      </c>
      <c r="AY47" s="27">
        <v>237.83949999999999</v>
      </c>
      <c r="AZ47" s="26">
        <v>18</v>
      </c>
      <c r="BA47" s="27">
        <v>236.434</v>
      </c>
      <c r="BB47" s="26">
        <v>9</v>
      </c>
      <c r="BC47" s="13"/>
      <c r="BD47" s="16">
        <v>17.5</v>
      </c>
      <c r="BE47" s="16">
        <v>2.6</v>
      </c>
      <c r="BF47" s="16">
        <v>14.8</v>
      </c>
      <c r="BG47" s="16">
        <v>99.7</v>
      </c>
      <c r="BH47" s="13">
        <v>2</v>
      </c>
      <c r="BI47" s="13">
        <v>1</v>
      </c>
      <c r="BJ47" s="13">
        <v>1</v>
      </c>
      <c r="BK47" s="13">
        <v>2</v>
      </c>
      <c r="BL47" s="13">
        <v>2</v>
      </c>
      <c r="BM47" s="13">
        <v>2</v>
      </c>
      <c r="BN47" s="13">
        <v>1</v>
      </c>
      <c r="BO47" s="13">
        <v>2</v>
      </c>
    </row>
    <row r="48" spans="1:67" ht="15.6" x14ac:dyDescent="0.3">
      <c r="A48">
        <v>32</v>
      </c>
      <c r="B48" t="s">
        <v>666</v>
      </c>
      <c r="C48" s="9">
        <v>242491</v>
      </c>
      <c r="D48" s="11">
        <v>31</v>
      </c>
      <c r="E48" s="11">
        <v>230623</v>
      </c>
      <c r="F48" s="11">
        <v>2023</v>
      </c>
      <c r="G48" s="5" t="s">
        <v>103</v>
      </c>
      <c r="H48" s="5">
        <v>2022</v>
      </c>
      <c r="I48" s="5" t="s">
        <v>104</v>
      </c>
      <c r="J48" s="5">
        <v>1</v>
      </c>
      <c r="K48" s="5">
        <v>1</v>
      </c>
      <c r="L48" s="5" t="s">
        <v>59</v>
      </c>
      <c r="M48" s="5">
        <v>3.88</v>
      </c>
      <c r="N48" s="5">
        <v>7.32</v>
      </c>
      <c r="O48" s="5">
        <v>9.2799999999999994</v>
      </c>
      <c r="P48" s="5">
        <v>5.82</v>
      </c>
      <c r="Q48" s="5">
        <v>1.52</v>
      </c>
      <c r="R48" s="5">
        <v>1.1200000000000001</v>
      </c>
      <c r="S48" s="5">
        <v>0.87</v>
      </c>
      <c r="T48" s="5">
        <v>1.1000000000000001</v>
      </c>
      <c r="U48" s="5">
        <v>23.35</v>
      </c>
      <c r="V48" s="5">
        <v>15.92</v>
      </c>
      <c r="W48" s="5">
        <v>-0.43</v>
      </c>
      <c r="X48" s="5">
        <v>-0.84</v>
      </c>
      <c r="Y48" s="5">
        <v>-1.19</v>
      </c>
      <c r="Z48" s="5">
        <v>-15.18</v>
      </c>
      <c r="AA48" s="5">
        <v>22.11</v>
      </c>
      <c r="AB48" s="5">
        <v>-0.3</v>
      </c>
      <c r="AC48" s="5">
        <v>-27.51</v>
      </c>
      <c r="AD48" s="5">
        <v>-0.49</v>
      </c>
      <c r="AE48" s="5">
        <v>-0.49</v>
      </c>
      <c r="AF48" s="5">
        <v>-0.42</v>
      </c>
      <c r="AG48" s="5">
        <v>0</v>
      </c>
      <c r="AH48" s="5">
        <v>0.13</v>
      </c>
      <c r="AI48" s="5">
        <v>0.09</v>
      </c>
      <c r="AJ48" s="5">
        <v>0.04</v>
      </c>
      <c r="AK48" s="5">
        <v>-0.01</v>
      </c>
      <c r="AL48" s="5">
        <v>0.01</v>
      </c>
      <c r="AM48" s="5">
        <v>0.06</v>
      </c>
      <c r="AN48" s="5">
        <v>-0.51</v>
      </c>
      <c r="AO48" s="5">
        <v>-0.01</v>
      </c>
      <c r="AP48" s="5">
        <v>2.96</v>
      </c>
      <c r="AQ48" s="5">
        <v>0</v>
      </c>
      <c r="AR48" s="5">
        <v>-0.53</v>
      </c>
      <c r="AS48" s="5">
        <v>-0.48</v>
      </c>
      <c r="AT48" s="5">
        <v>-0.57999999999999996</v>
      </c>
      <c r="AU48" s="5">
        <v>0.27</v>
      </c>
      <c r="AV48" s="25">
        <v>145.47</v>
      </c>
      <c r="AW48" s="25">
        <v>224.239499999999</v>
      </c>
      <c r="AX48" s="26">
        <v>154</v>
      </c>
      <c r="AY48" s="27">
        <v>212.27199999999999</v>
      </c>
      <c r="AZ48" s="26">
        <v>153</v>
      </c>
      <c r="BA48" s="27">
        <v>200.14400000000001</v>
      </c>
      <c r="BB48" s="26">
        <v>213</v>
      </c>
      <c r="BC48" s="13" t="s">
        <v>722</v>
      </c>
      <c r="BD48" s="16">
        <v>17.600000000000001</v>
      </c>
      <c r="BE48" s="16">
        <v>3.1</v>
      </c>
      <c r="BF48" s="16">
        <v>17.5</v>
      </c>
      <c r="BG48" s="16">
        <v>99.6</v>
      </c>
      <c r="BH48" s="13">
        <v>2</v>
      </c>
      <c r="BI48" s="13">
        <v>1</v>
      </c>
      <c r="BJ48" s="13">
        <v>3</v>
      </c>
      <c r="BK48" s="13">
        <v>2</v>
      </c>
      <c r="BL48" s="13">
        <v>2</v>
      </c>
      <c r="BM48" s="13">
        <v>2</v>
      </c>
      <c r="BN48" s="13">
        <v>1</v>
      </c>
      <c r="BO48" s="13">
        <v>2</v>
      </c>
    </row>
    <row r="49" spans="1:67" ht="15.6" x14ac:dyDescent="0.3">
      <c r="A49">
        <v>33</v>
      </c>
      <c r="B49" t="s">
        <v>665</v>
      </c>
      <c r="C49" s="9">
        <v>240853</v>
      </c>
      <c r="D49" s="11">
        <v>32</v>
      </c>
      <c r="E49" s="11" t="s">
        <v>701</v>
      </c>
      <c r="F49" s="11">
        <v>2021</v>
      </c>
      <c r="G49" s="5" t="s">
        <v>76</v>
      </c>
      <c r="H49" s="5">
        <v>2020</v>
      </c>
      <c r="I49" s="5" t="s">
        <v>105</v>
      </c>
      <c r="J49" s="5">
        <v>2</v>
      </c>
      <c r="K49" s="5">
        <v>2</v>
      </c>
      <c r="L49" s="5" t="s">
        <v>62</v>
      </c>
      <c r="M49" s="5">
        <v>6.07</v>
      </c>
      <c r="N49" s="5">
        <v>8.01</v>
      </c>
      <c r="O49" s="5">
        <v>9.84</v>
      </c>
      <c r="P49" s="5">
        <v>8.57</v>
      </c>
      <c r="Q49" s="5">
        <v>1.21</v>
      </c>
      <c r="R49" s="5">
        <v>0.71</v>
      </c>
      <c r="S49" s="5">
        <v>0.8</v>
      </c>
      <c r="T49" s="5">
        <v>0.93</v>
      </c>
      <c r="U49" s="5">
        <v>21.27</v>
      </c>
      <c r="V49" s="5">
        <v>6.13</v>
      </c>
      <c r="W49" s="5">
        <v>-0.42</v>
      </c>
      <c r="X49" s="5">
        <v>-1.05</v>
      </c>
      <c r="Y49" s="5">
        <v>-2.16</v>
      </c>
      <c r="Z49" s="5">
        <v>-11.48</v>
      </c>
      <c r="AA49" s="5">
        <v>18.66</v>
      </c>
      <c r="AB49" s="5">
        <v>5.83</v>
      </c>
      <c r="AC49" s="5">
        <v>-31.33</v>
      </c>
      <c r="AD49" s="5">
        <v>-0.59</v>
      </c>
      <c r="AE49" s="5">
        <v>-0.16</v>
      </c>
      <c r="AF49" s="5">
        <v>-0.03</v>
      </c>
      <c r="AG49" s="5">
        <v>0</v>
      </c>
      <c r="AH49" s="5">
        <v>0.19</v>
      </c>
      <c r="AI49" s="5">
        <v>0.04</v>
      </c>
      <c r="AJ49" s="5">
        <v>0.06</v>
      </c>
      <c r="AK49" s="5">
        <v>-0.02</v>
      </c>
      <c r="AL49" s="5">
        <v>0.06</v>
      </c>
      <c r="AM49" s="5">
        <v>0.04</v>
      </c>
      <c r="AN49" s="5">
        <v>1.96</v>
      </c>
      <c r="AO49" s="5">
        <v>-0.28000000000000003</v>
      </c>
      <c r="AP49" s="5">
        <v>4.05</v>
      </c>
      <c r="AQ49" s="5">
        <v>0</v>
      </c>
      <c r="AR49" s="5">
        <v>-0.79</v>
      </c>
      <c r="AS49" s="5">
        <v>-0.9</v>
      </c>
      <c r="AT49" s="5">
        <v>-0.67</v>
      </c>
      <c r="AU49" s="5">
        <v>0.36</v>
      </c>
      <c r="AV49" s="25">
        <v>144.91999999999999</v>
      </c>
      <c r="AW49" s="25">
        <v>211.64500000000001</v>
      </c>
      <c r="AX49" s="26">
        <v>235</v>
      </c>
      <c r="AY49" s="27">
        <v>201.67400000000001</v>
      </c>
      <c r="AZ49" s="26">
        <v>223</v>
      </c>
      <c r="BA49" s="27">
        <v>195.30350000000001</v>
      </c>
      <c r="BB49" s="26">
        <v>244</v>
      </c>
      <c r="BC49" s="13"/>
      <c r="BD49" s="16">
        <v>16.8</v>
      </c>
      <c r="BE49" s="16">
        <v>2.2999999999999998</v>
      </c>
      <c r="BF49" s="16">
        <v>13.9</v>
      </c>
      <c r="BG49" s="17">
        <v>100</v>
      </c>
      <c r="BH49" s="13">
        <v>2</v>
      </c>
      <c r="BI49" s="13">
        <v>1</v>
      </c>
      <c r="BJ49" s="13">
        <v>2</v>
      </c>
      <c r="BK49" s="13">
        <v>2</v>
      </c>
      <c r="BL49" s="13">
        <v>2</v>
      </c>
      <c r="BM49" s="13">
        <v>2</v>
      </c>
      <c r="BN49" s="13">
        <v>1</v>
      </c>
      <c r="BO49" s="13">
        <v>2</v>
      </c>
    </row>
    <row r="50" spans="1:67" ht="15.6" x14ac:dyDescent="0.3">
      <c r="A50">
        <v>34</v>
      </c>
      <c r="B50" t="s">
        <v>664</v>
      </c>
      <c r="C50" s="9">
        <v>240895</v>
      </c>
      <c r="D50" s="11">
        <v>33</v>
      </c>
      <c r="E50" s="11">
        <v>230290</v>
      </c>
      <c r="F50" s="11">
        <v>2023</v>
      </c>
      <c r="G50" s="5" t="s">
        <v>106</v>
      </c>
      <c r="H50" s="5">
        <v>2020</v>
      </c>
      <c r="I50" s="5" t="s">
        <v>107</v>
      </c>
      <c r="J50" s="5">
        <v>2</v>
      </c>
      <c r="K50" s="5">
        <v>2</v>
      </c>
      <c r="L50" s="5" t="s">
        <v>62</v>
      </c>
      <c r="M50" s="5">
        <v>6.58</v>
      </c>
      <c r="N50" s="5">
        <v>10.3</v>
      </c>
      <c r="O50" s="5">
        <v>12.97</v>
      </c>
      <c r="P50" s="5">
        <v>10</v>
      </c>
      <c r="Q50" s="5">
        <v>1.61</v>
      </c>
      <c r="R50" s="5">
        <v>1.24</v>
      </c>
      <c r="S50" s="5">
        <v>1.02</v>
      </c>
      <c r="T50" s="5">
        <v>1.41</v>
      </c>
      <c r="U50" s="5">
        <v>23.09</v>
      </c>
      <c r="V50" s="5">
        <v>15.45</v>
      </c>
      <c r="W50" s="5">
        <v>0.06</v>
      </c>
      <c r="X50" s="5">
        <v>-0.73</v>
      </c>
      <c r="Y50" s="5">
        <v>-2.91</v>
      </c>
      <c r="Z50" s="5">
        <v>-16.239999999999998</v>
      </c>
      <c r="AA50" s="5">
        <v>24.27</v>
      </c>
      <c r="AB50" s="5">
        <v>4.08</v>
      </c>
      <c r="AC50" s="5">
        <v>-32.549999999999997</v>
      </c>
      <c r="AD50" s="5">
        <v>-0.91</v>
      </c>
      <c r="AE50" s="5">
        <v>-0.24</v>
      </c>
      <c r="AF50" s="5">
        <v>0.01</v>
      </c>
      <c r="AG50" s="5">
        <v>0</v>
      </c>
      <c r="AH50" s="5">
        <v>0.19</v>
      </c>
      <c r="AI50" s="5">
        <v>0.14000000000000001</v>
      </c>
      <c r="AJ50" s="5">
        <v>0.06</v>
      </c>
      <c r="AK50" s="5">
        <v>0.02</v>
      </c>
      <c r="AL50" s="5">
        <v>0.04</v>
      </c>
      <c r="AM50" s="5">
        <v>7.0000000000000007E-2</v>
      </c>
      <c r="AN50" s="5">
        <v>-0.93</v>
      </c>
      <c r="AO50" s="5">
        <v>-0.51</v>
      </c>
      <c r="AP50" s="5">
        <v>3.63</v>
      </c>
      <c r="AQ50" s="5">
        <v>0</v>
      </c>
      <c r="AR50" s="5">
        <v>-0.48</v>
      </c>
      <c r="AS50" s="5">
        <v>-0.89</v>
      </c>
      <c r="AT50" s="5">
        <v>-0.45</v>
      </c>
      <c r="AU50" s="5">
        <v>0.32</v>
      </c>
      <c r="AV50" s="25">
        <v>158.01</v>
      </c>
      <c r="AW50" s="25">
        <v>231.36099999999999</v>
      </c>
      <c r="AX50" s="26">
        <v>96</v>
      </c>
      <c r="AY50" s="27">
        <v>215.53299999999999</v>
      </c>
      <c r="AZ50" s="26">
        <v>124</v>
      </c>
      <c r="BA50" s="27">
        <v>212.16399999999999</v>
      </c>
      <c r="BB50" s="26">
        <v>121</v>
      </c>
      <c r="BC50" s="13" t="s">
        <v>722</v>
      </c>
      <c r="BD50" s="16">
        <v>17.7</v>
      </c>
      <c r="BE50" s="16">
        <v>2.4</v>
      </c>
      <c r="BF50" s="16">
        <v>13.8</v>
      </c>
      <c r="BG50" s="16">
        <v>99.7</v>
      </c>
      <c r="BH50" s="13">
        <v>2</v>
      </c>
      <c r="BI50" s="13">
        <v>1</v>
      </c>
      <c r="BJ50" s="13">
        <v>3</v>
      </c>
      <c r="BK50" s="13">
        <v>2</v>
      </c>
      <c r="BL50" s="13">
        <v>2</v>
      </c>
      <c r="BM50" s="13">
        <v>2</v>
      </c>
      <c r="BN50" s="13">
        <v>1</v>
      </c>
      <c r="BO50" s="13">
        <v>3</v>
      </c>
    </row>
    <row r="51" spans="1:67" ht="15.6" x14ac:dyDescent="0.3">
      <c r="A51">
        <v>35</v>
      </c>
      <c r="B51" t="s">
        <v>663</v>
      </c>
      <c r="C51" s="9">
        <v>240533</v>
      </c>
      <c r="D51" s="11">
        <v>34</v>
      </c>
      <c r="E51" s="11" t="s">
        <v>703</v>
      </c>
      <c r="F51" s="11">
        <v>2020</v>
      </c>
      <c r="G51" s="5" t="s">
        <v>84</v>
      </c>
      <c r="H51" s="5">
        <v>2019</v>
      </c>
      <c r="I51" s="5" t="s">
        <v>108</v>
      </c>
      <c r="J51" s="5">
        <v>2</v>
      </c>
      <c r="K51" s="5">
        <v>2</v>
      </c>
      <c r="L51" s="5" t="s">
        <v>62</v>
      </c>
      <c r="M51" s="5">
        <v>6.96</v>
      </c>
      <c r="N51" s="5">
        <v>11.45</v>
      </c>
      <c r="O51" s="5">
        <v>13.34</v>
      </c>
      <c r="P51" s="5">
        <v>10.3</v>
      </c>
      <c r="Q51" s="5">
        <v>1.91</v>
      </c>
      <c r="R51" s="5">
        <v>1.56</v>
      </c>
      <c r="S51" s="5">
        <v>2.8</v>
      </c>
      <c r="T51" s="5">
        <v>3.33</v>
      </c>
      <c r="U51" s="5">
        <v>25.07</v>
      </c>
      <c r="V51" s="5">
        <v>17.88</v>
      </c>
      <c r="W51" s="5">
        <v>-0.6</v>
      </c>
      <c r="X51" s="5">
        <v>-0.73</v>
      </c>
      <c r="Y51" s="5">
        <v>-1.63</v>
      </c>
      <c r="Z51" s="5">
        <v>-14.9</v>
      </c>
      <c r="AA51" s="5">
        <v>18.53</v>
      </c>
      <c r="AB51" s="5">
        <v>5.54</v>
      </c>
      <c r="AC51" s="5">
        <v>-5.35</v>
      </c>
      <c r="AD51" s="5">
        <v>-1.37</v>
      </c>
      <c r="AE51" s="5">
        <v>-0.24</v>
      </c>
      <c r="AF51" s="5">
        <v>-0.56999999999999995</v>
      </c>
      <c r="AG51" s="5">
        <v>0</v>
      </c>
      <c r="AH51" s="5">
        <v>0.13</v>
      </c>
      <c r="AI51" s="5">
        <v>0.1</v>
      </c>
      <c r="AJ51" s="5">
        <v>0.04</v>
      </c>
      <c r="AK51" s="5">
        <v>0.02</v>
      </c>
      <c r="AL51" s="5">
        <v>0.09</v>
      </c>
      <c r="AM51" s="5">
        <v>0.02</v>
      </c>
      <c r="AN51" s="5">
        <v>-0.26</v>
      </c>
      <c r="AO51" s="5">
        <v>0.66</v>
      </c>
      <c r="AP51" s="5">
        <v>-2.84</v>
      </c>
      <c r="AQ51" s="5">
        <v>0</v>
      </c>
      <c r="AR51" s="5">
        <v>-0.43</v>
      </c>
      <c r="AS51" s="5">
        <v>-0.42</v>
      </c>
      <c r="AT51" s="5">
        <v>-0.59</v>
      </c>
      <c r="AU51" s="5">
        <v>0.46</v>
      </c>
      <c r="AV51" s="25">
        <v>158.86000000000001</v>
      </c>
      <c r="AW51" s="25">
        <v>247.14</v>
      </c>
      <c r="AX51" s="26">
        <v>14</v>
      </c>
      <c r="AY51" s="27">
        <v>237.9075</v>
      </c>
      <c r="AZ51" s="26">
        <v>17</v>
      </c>
      <c r="BA51" s="27">
        <v>229.57999999999899</v>
      </c>
      <c r="BB51" s="26">
        <v>20</v>
      </c>
      <c r="BC51" s="13"/>
      <c r="BD51" s="16">
        <v>17.600000000000001</v>
      </c>
      <c r="BE51" s="16">
        <v>3.2</v>
      </c>
      <c r="BF51" s="16">
        <v>18.100000000000001</v>
      </c>
      <c r="BG51" s="16">
        <v>99.5</v>
      </c>
      <c r="BH51" s="13">
        <v>2</v>
      </c>
      <c r="BI51" s="13">
        <v>1</v>
      </c>
      <c r="BJ51" s="13">
        <v>1</v>
      </c>
      <c r="BK51" s="13">
        <v>2</v>
      </c>
      <c r="BL51" s="13">
        <v>2</v>
      </c>
      <c r="BM51" s="13">
        <v>1</v>
      </c>
      <c r="BN51" s="13">
        <v>1</v>
      </c>
      <c r="BO51" s="13">
        <v>1</v>
      </c>
    </row>
    <row r="52" spans="1:67" ht="15.6" x14ac:dyDescent="0.3">
      <c r="A52">
        <v>36</v>
      </c>
      <c r="B52" t="s">
        <v>662</v>
      </c>
      <c r="C52" s="9">
        <v>240935</v>
      </c>
      <c r="D52" s="11">
        <v>35</v>
      </c>
      <c r="E52" s="11">
        <v>220032</v>
      </c>
      <c r="F52" s="11">
        <v>2022</v>
      </c>
      <c r="G52" s="5" t="s">
        <v>88</v>
      </c>
      <c r="H52" s="5">
        <v>2021</v>
      </c>
      <c r="I52" s="5" t="s">
        <v>109</v>
      </c>
      <c r="J52" s="5">
        <v>2</v>
      </c>
      <c r="K52" s="5">
        <v>2</v>
      </c>
      <c r="L52" s="5" t="s">
        <v>62</v>
      </c>
      <c r="M52" s="5">
        <v>6.22</v>
      </c>
      <c r="N52" s="5">
        <v>10.06</v>
      </c>
      <c r="O52" s="5">
        <v>12.56</v>
      </c>
      <c r="P52" s="5">
        <v>9.02</v>
      </c>
      <c r="Q52" s="5">
        <v>1.95</v>
      </c>
      <c r="R52" s="5">
        <v>1.67</v>
      </c>
      <c r="S52" s="5">
        <v>2.5</v>
      </c>
      <c r="T52" s="5">
        <v>3.28</v>
      </c>
      <c r="U52" s="5">
        <v>13.65</v>
      </c>
      <c r="V52" s="5">
        <v>6.47</v>
      </c>
      <c r="W52" s="5">
        <v>0.38</v>
      </c>
      <c r="X52" s="5">
        <v>-0.24</v>
      </c>
      <c r="Y52" s="5">
        <v>-2.88</v>
      </c>
      <c r="Z52" s="5">
        <v>-12.06</v>
      </c>
      <c r="AA52" s="5">
        <v>23.29</v>
      </c>
      <c r="AB52" s="5">
        <v>5.07</v>
      </c>
      <c r="AC52" s="5">
        <v>-49.42</v>
      </c>
      <c r="AD52" s="5">
        <v>-1.1399999999999999</v>
      </c>
      <c r="AE52" s="5">
        <v>-0.71</v>
      </c>
      <c r="AF52" s="5">
        <v>-0.45</v>
      </c>
      <c r="AG52" s="5">
        <v>0</v>
      </c>
      <c r="AH52" s="5">
        <v>0.27</v>
      </c>
      <c r="AI52" s="5">
        <v>0.15</v>
      </c>
      <c r="AJ52" s="5">
        <v>0.09</v>
      </c>
      <c r="AK52" s="5">
        <v>-0.01</v>
      </c>
      <c r="AL52" s="5">
        <v>0.06</v>
      </c>
      <c r="AM52" s="5">
        <v>0.09</v>
      </c>
      <c r="AN52" s="5">
        <v>-0.04</v>
      </c>
      <c r="AO52" s="5">
        <v>-0.36</v>
      </c>
      <c r="AP52" s="5">
        <v>2.04</v>
      </c>
      <c r="AQ52" s="5">
        <v>0</v>
      </c>
      <c r="AR52" s="5">
        <v>-0.66</v>
      </c>
      <c r="AS52" s="5">
        <v>-0.71</v>
      </c>
      <c r="AT52" s="5">
        <v>-0.34</v>
      </c>
      <c r="AU52" s="5">
        <v>0.52</v>
      </c>
      <c r="AV52" s="25">
        <v>157</v>
      </c>
      <c r="AW52" s="25">
        <v>244.1035</v>
      </c>
      <c r="AX52" s="26">
        <v>25</v>
      </c>
      <c r="AY52" s="27">
        <v>217.71349999999899</v>
      </c>
      <c r="AZ52" s="26">
        <v>106</v>
      </c>
      <c r="BA52" s="27">
        <v>231.11600000000001</v>
      </c>
      <c r="BB52" s="26">
        <v>18</v>
      </c>
      <c r="BC52" s="13"/>
      <c r="BD52" s="16">
        <v>17.899999999999999</v>
      </c>
      <c r="BE52" s="16">
        <v>2.8</v>
      </c>
      <c r="BF52" s="16">
        <v>15.4</v>
      </c>
      <c r="BG52" s="16">
        <v>99.7</v>
      </c>
      <c r="BH52" s="13">
        <v>2</v>
      </c>
      <c r="BI52" s="13">
        <v>1</v>
      </c>
      <c r="BJ52" s="13">
        <v>2</v>
      </c>
      <c r="BK52" s="13">
        <v>2</v>
      </c>
      <c r="BL52" s="13">
        <v>2</v>
      </c>
      <c r="BM52" s="13">
        <v>2</v>
      </c>
      <c r="BN52" s="13">
        <v>1</v>
      </c>
      <c r="BO52" s="13">
        <v>1</v>
      </c>
    </row>
    <row r="53" spans="1:67" ht="15.6" x14ac:dyDescent="0.3">
      <c r="A53">
        <v>37</v>
      </c>
      <c r="B53" t="s">
        <v>661</v>
      </c>
      <c r="C53" s="9">
        <v>240017</v>
      </c>
      <c r="D53" s="11">
        <v>36</v>
      </c>
      <c r="E53" s="11">
        <v>220648</v>
      </c>
      <c r="F53" s="11">
        <v>2022</v>
      </c>
      <c r="G53" s="5" t="s">
        <v>110</v>
      </c>
      <c r="H53" s="5">
        <v>2020</v>
      </c>
      <c r="I53" s="5" t="s">
        <v>111</v>
      </c>
      <c r="J53" s="5">
        <v>2</v>
      </c>
      <c r="K53" s="5">
        <v>2</v>
      </c>
      <c r="L53" s="5" t="s">
        <v>62</v>
      </c>
      <c r="M53" s="5">
        <v>5.91</v>
      </c>
      <c r="N53" s="5">
        <v>9.15</v>
      </c>
      <c r="O53" s="5">
        <v>12.66</v>
      </c>
      <c r="P53" s="5">
        <v>11.48</v>
      </c>
      <c r="Q53" s="5">
        <v>2.06</v>
      </c>
      <c r="R53" s="5">
        <v>1.48</v>
      </c>
      <c r="S53" s="5">
        <v>2.0499999999999998</v>
      </c>
      <c r="T53" s="5">
        <v>2.42</v>
      </c>
      <c r="U53" s="5">
        <v>15.6</v>
      </c>
      <c r="V53" s="5">
        <v>7.04</v>
      </c>
      <c r="W53" s="5">
        <v>-0.47</v>
      </c>
      <c r="X53" s="5">
        <v>-0.82</v>
      </c>
      <c r="Y53" s="5">
        <v>-2.6</v>
      </c>
      <c r="Z53" s="5">
        <v>-14</v>
      </c>
      <c r="AA53" s="5">
        <v>18.5</v>
      </c>
      <c r="AB53" s="5">
        <v>4.1100000000000003</v>
      </c>
      <c r="AC53" s="5">
        <v>-28.2</v>
      </c>
      <c r="AD53" s="5">
        <v>-1.1499999999999999</v>
      </c>
      <c r="AE53" s="5">
        <v>-0.45</v>
      </c>
      <c r="AF53" s="5">
        <v>-0.33</v>
      </c>
      <c r="AG53" s="5">
        <v>0</v>
      </c>
      <c r="AH53" s="5">
        <v>0.17</v>
      </c>
      <c r="AI53" s="5">
        <v>0.03</v>
      </c>
      <c r="AJ53" s="5">
        <v>0.04</v>
      </c>
      <c r="AK53" s="5">
        <v>0.01</v>
      </c>
      <c r="AL53" s="5">
        <v>0.06</v>
      </c>
      <c r="AM53" s="5">
        <v>0.05</v>
      </c>
      <c r="AN53" s="5">
        <v>0.99</v>
      </c>
      <c r="AO53" s="5">
        <v>-0.16</v>
      </c>
      <c r="AP53" s="5">
        <v>1.26</v>
      </c>
      <c r="AQ53" s="5">
        <v>0</v>
      </c>
      <c r="AR53" s="5">
        <v>0</v>
      </c>
      <c r="AS53" s="5">
        <v>0.62</v>
      </c>
      <c r="AT53" s="5">
        <v>-0.25</v>
      </c>
      <c r="AU53" s="5">
        <v>0.45</v>
      </c>
      <c r="AV53" s="25">
        <v>146.85</v>
      </c>
      <c r="AW53" s="25">
        <v>205.05500000000001</v>
      </c>
      <c r="AX53" s="26">
        <v>280</v>
      </c>
      <c r="AY53" s="27">
        <v>190.303</v>
      </c>
      <c r="AZ53" s="26">
        <v>275</v>
      </c>
      <c r="BA53" s="27">
        <v>190.41899999999899</v>
      </c>
      <c r="BB53" s="26">
        <v>266</v>
      </c>
      <c r="BC53" s="13"/>
      <c r="BD53" s="16">
        <v>17.3</v>
      </c>
      <c r="BE53" s="16">
        <v>2.7</v>
      </c>
      <c r="BF53" s="16">
        <v>15.7</v>
      </c>
      <c r="BG53" s="16">
        <v>99.5</v>
      </c>
      <c r="BH53" s="13">
        <v>2</v>
      </c>
      <c r="BI53" s="13">
        <v>1</v>
      </c>
      <c r="BJ53" s="13">
        <v>2</v>
      </c>
      <c r="BK53" s="13">
        <v>2</v>
      </c>
      <c r="BL53" s="13">
        <v>2</v>
      </c>
      <c r="BM53" s="13">
        <v>1</v>
      </c>
      <c r="BN53" s="13">
        <v>1</v>
      </c>
      <c r="BO53" s="13">
        <v>2</v>
      </c>
    </row>
    <row r="54" spans="1:67" ht="15.6" x14ac:dyDescent="0.3">
      <c r="A54">
        <v>38</v>
      </c>
      <c r="B54" t="s">
        <v>660</v>
      </c>
      <c r="C54" s="9">
        <v>241698</v>
      </c>
      <c r="D54" s="11">
        <v>37</v>
      </c>
      <c r="E54" s="11">
        <v>200160</v>
      </c>
      <c r="F54" s="11">
        <v>2020</v>
      </c>
      <c r="G54" s="5" t="s">
        <v>112</v>
      </c>
      <c r="H54" s="5">
        <v>2021</v>
      </c>
      <c r="I54" s="5" t="s">
        <v>113</v>
      </c>
      <c r="J54" s="5">
        <v>2</v>
      </c>
      <c r="K54" s="5">
        <v>2</v>
      </c>
      <c r="L54" s="5" t="s">
        <v>62</v>
      </c>
      <c r="M54" s="5">
        <v>2.65</v>
      </c>
      <c r="N54" s="5">
        <v>6.45</v>
      </c>
      <c r="O54" s="5">
        <v>10.52</v>
      </c>
      <c r="P54" s="5">
        <v>8.4499999999999993</v>
      </c>
      <c r="Q54" s="5">
        <v>2.54</v>
      </c>
      <c r="R54" s="5">
        <v>1.98</v>
      </c>
      <c r="S54" s="5">
        <v>2.2000000000000002</v>
      </c>
      <c r="T54" s="5">
        <v>2.5</v>
      </c>
      <c r="U54" s="5">
        <v>16.579999999999998</v>
      </c>
      <c r="V54" s="5">
        <v>8.86</v>
      </c>
      <c r="W54" s="5">
        <v>-0.53</v>
      </c>
      <c r="X54" s="5">
        <v>-1.01</v>
      </c>
      <c r="Y54" s="5">
        <v>-1.1100000000000001</v>
      </c>
      <c r="Z54" s="5">
        <v>-10.19</v>
      </c>
      <c r="AA54" s="5">
        <v>18.739999999999998</v>
      </c>
      <c r="AB54" s="5">
        <v>-3.49</v>
      </c>
      <c r="AC54" s="5">
        <v>25.46</v>
      </c>
      <c r="AD54" s="5">
        <v>-1.07</v>
      </c>
      <c r="AE54" s="5">
        <v>-1</v>
      </c>
      <c r="AF54" s="5">
        <v>-0.23</v>
      </c>
      <c r="AG54" s="5">
        <v>0</v>
      </c>
      <c r="AH54" s="5">
        <v>0.21</v>
      </c>
      <c r="AI54" s="5">
        <v>0.13</v>
      </c>
      <c r="AJ54" s="5">
        <v>0.04</v>
      </c>
      <c r="AK54" s="5">
        <v>-0.01</v>
      </c>
      <c r="AL54" s="5">
        <v>0.06</v>
      </c>
      <c r="AM54" s="5">
        <v>0.09</v>
      </c>
      <c r="AN54" s="5">
        <v>0.55000000000000004</v>
      </c>
      <c r="AO54" s="5">
        <v>0.37</v>
      </c>
      <c r="AP54" s="5">
        <v>-0.44</v>
      </c>
      <c r="AQ54" s="5">
        <v>0</v>
      </c>
      <c r="AR54" s="5">
        <v>-0.19</v>
      </c>
      <c r="AS54" s="5">
        <v>-0.21</v>
      </c>
      <c r="AT54" s="5">
        <v>-0.38</v>
      </c>
      <c r="AU54" s="5">
        <v>0.31</v>
      </c>
      <c r="AV54" s="25">
        <v>132.75</v>
      </c>
      <c r="AW54" s="25">
        <v>201.6575</v>
      </c>
      <c r="AX54" s="26">
        <v>286</v>
      </c>
      <c r="AY54" s="27">
        <v>188.8835</v>
      </c>
      <c r="AZ54" s="26">
        <v>284</v>
      </c>
      <c r="BA54" s="27">
        <v>183.0795</v>
      </c>
      <c r="BB54" s="26">
        <v>289</v>
      </c>
      <c r="BC54" s="13"/>
      <c r="BD54" s="16">
        <v>17.399999999999999</v>
      </c>
      <c r="BE54" s="16">
        <v>2.8</v>
      </c>
      <c r="BF54" s="16">
        <v>16.100000000000001</v>
      </c>
      <c r="BG54" s="16">
        <v>99.7</v>
      </c>
      <c r="BH54" s="13">
        <v>2</v>
      </c>
      <c r="BI54" s="13">
        <v>1</v>
      </c>
      <c r="BJ54" s="13">
        <v>2</v>
      </c>
      <c r="BK54" s="13">
        <v>3</v>
      </c>
      <c r="BL54" s="13">
        <v>2</v>
      </c>
      <c r="BM54" s="13">
        <v>2</v>
      </c>
      <c r="BN54" s="13">
        <v>1</v>
      </c>
      <c r="BO54" s="13">
        <v>1</v>
      </c>
    </row>
    <row r="55" spans="1:67" ht="15.6" x14ac:dyDescent="0.3">
      <c r="A55">
        <v>39</v>
      </c>
      <c r="B55" t="s">
        <v>659</v>
      </c>
      <c r="C55" s="9">
        <v>240597</v>
      </c>
      <c r="D55" s="11">
        <v>38</v>
      </c>
      <c r="E55" s="11">
        <v>223540</v>
      </c>
      <c r="F55" s="11">
        <v>2022</v>
      </c>
      <c r="G55" s="5" t="s">
        <v>114</v>
      </c>
      <c r="H55" s="5">
        <v>2019</v>
      </c>
      <c r="I55" s="5" t="s">
        <v>115</v>
      </c>
      <c r="J55" s="5">
        <v>2</v>
      </c>
      <c r="K55" s="5">
        <v>2</v>
      </c>
      <c r="L55" s="5" t="s">
        <v>62</v>
      </c>
      <c r="M55" s="5">
        <v>5.73</v>
      </c>
      <c r="N55" s="5">
        <v>8.76</v>
      </c>
      <c r="O55" s="5">
        <v>10.25</v>
      </c>
      <c r="P55" s="5">
        <v>8.5399999999999991</v>
      </c>
      <c r="Q55" s="5">
        <v>1.46</v>
      </c>
      <c r="R55" s="5">
        <v>0.97</v>
      </c>
      <c r="S55" s="5">
        <v>1.99</v>
      </c>
      <c r="T55" s="5">
        <v>2.33</v>
      </c>
      <c r="U55" s="5">
        <v>16.399999999999999</v>
      </c>
      <c r="V55" s="5">
        <v>13.17</v>
      </c>
      <c r="W55" s="5">
        <v>-0.17</v>
      </c>
      <c r="X55" s="5">
        <v>-0.28000000000000003</v>
      </c>
      <c r="Y55" s="5">
        <v>-1.99</v>
      </c>
      <c r="Z55" s="5">
        <v>-13.39</v>
      </c>
      <c r="AA55" s="5">
        <v>16.87</v>
      </c>
      <c r="AB55" s="5">
        <v>0.59</v>
      </c>
      <c r="AC55" s="5">
        <v>-35.68</v>
      </c>
      <c r="AD55" s="5">
        <v>-1.1599999999999999</v>
      </c>
      <c r="AE55" s="5">
        <v>-0.01</v>
      </c>
      <c r="AF55" s="5">
        <v>-0.18</v>
      </c>
      <c r="AG55" s="5">
        <v>0</v>
      </c>
      <c r="AH55" s="5">
        <v>0.35</v>
      </c>
      <c r="AI55" s="5">
        <v>0.2</v>
      </c>
      <c r="AJ55" s="5">
        <v>0.08</v>
      </c>
      <c r="AK55" s="5">
        <v>7.0000000000000007E-2</v>
      </c>
      <c r="AL55" s="5">
        <v>0.23</v>
      </c>
      <c r="AM55" s="5">
        <v>0.06</v>
      </c>
      <c r="AN55" s="5">
        <v>-0.41</v>
      </c>
      <c r="AO55" s="5">
        <v>-0.14000000000000001</v>
      </c>
      <c r="AP55" s="5">
        <v>1.23</v>
      </c>
      <c r="AQ55" s="5">
        <v>0</v>
      </c>
      <c r="AR55" s="5">
        <v>-0.38</v>
      </c>
      <c r="AS55" s="5">
        <v>-0.57999999999999996</v>
      </c>
      <c r="AT55" s="5">
        <v>-0.49</v>
      </c>
      <c r="AU55" s="5">
        <v>0.33</v>
      </c>
      <c r="AV55" s="25">
        <v>158.71</v>
      </c>
      <c r="AW55" s="25">
        <v>226.2715</v>
      </c>
      <c r="AX55" s="26">
        <v>143</v>
      </c>
      <c r="AY55" s="27">
        <v>213.988</v>
      </c>
      <c r="AZ55" s="26">
        <v>139</v>
      </c>
      <c r="BA55" s="27">
        <v>213.738</v>
      </c>
      <c r="BB55" s="26">
        <v>101</v>
      </c>
      <c r="BC55" s="13"/>
      <c r="BD55" s="16">
        <v>17.7</v>
      </c>
      <c r="BE55" s="16">
        <v>3</v>
      </c>
      <c r="BF55" s="16">
        <v>17.100000000000001</v>
      </c>
      <c r="BG55" s="16">
        <v>99.4</v>
      </c>
      <c r="BH55" s="13">
        <v>2</v>
      </c>
      <c r="BI55" s="13">
        <v>1</v>
      </c>
      <c r="BJ55" s="13">
        <v>2</v>
      </c>
      <c r="BK55" s="13">
        <v>1</v>
      </c>
      <c r="BL55" s="13">
        <v>2</v>
      </c>
      <c r="BM55" s="13">
        <v>2</v>
      </c>
      <c r="BN55" s="13">
        <v>1</v>
      </c>
      <c r="BO55" s="13">
        <v>3</v>
      </c>
    </row>
    <row r="56" spans="1:67" ht="15.6" x14ac:dyDescent="0.3">
      <c r="A56">
        <v>40</v>
      </c>
      <c r="B56" t="s">
        <v>658</v>
      </c>
      <c r="C56" s="9">
        <v>240894</v>
      </c>
      <c r="D56" s="11">
        <v>39</v>
      </c>
      <c r="E56" s="11">
        <v>222333</v>
      </c>
      <c r="F56" s="11">
        <v>2022</v>
      </c>
      <c r="G56" s="5" t="s">
        <v>60</v>
      </c>
      <c r="H56" s="5">
        <v>2019</v>
      </c>
      <c r="I56" s="5" t="s">
        <v>116</v>
      </c>
      <c r="J56" s="5">
        <v>2</v>
      </c>
      <c r="K56" s="5">
        <v>2</v>
      </c>
      <c r="L56" s="5" t="s">
        <v>62</v>
      </c>
      <c r="M56" s="5">
        <v>6.43</v>
      </c>
      <c r="N56" s="5">
        <v>8.86</v>
      </c>
      <c r="O56" s="5">
        <v>11.46</v>
      </c>
      <c r="P56" s="5">
        <v>9.31</v>
      </c>
      <c r="Q56" s="5">
        <v>1.0900000000000001</v>
      </c>
      <c r="R56" s="5">
        <v>0.84</v>
      </c>
      <c r="S56" s="5">
        <v>2.19</v>
      </c>
      <c r="T56" s="5">
        <v>2.61</v>
      </c>
      <c r="U56" s="5">
        <v>17.91</v>
      </c>
      <c r="V56" s="5">
        <v>11.24</v>
      </c>
      <c r="W56" s="5">
        <v>0.09</v>
      </c>
      <c r="X56" s="5">
        <v>-0.17</v>
      </c>
      <c r="Y56" s="5">
        <v>-2.48</v>
      </c>
      <c r="Z56" s="5">
        <v>-7.07</v>
      </c>
      <c r="AA56" s="5">
        <v>14.42</v>
      </c>
      <c r="AB56" s="5">
        <v>1.62</v>
      </c>
      <c r="AC56" s="5">
        <v>-73.599999999999994</v>
      </c>
      <c r="AD56" s="5">
        <v>-1.1200000000000001</v>
      </c>
      <c r="AE56" s="5">
        <v>-0.79</v>
      </c>
      <c r="AF56" s="5">
        <v>-0.55000000000000004</v>
      </c>
      <c r="AG56" s="5">
        <v>0</v>
      </c>
      <c r="AH56" s="5">
        <v>0.24</v>
      </c>
      <c r="AI56" s="5">
        <v>0.04</v>
      </c>
      <c r="AJ56" s="5">
        <v>7.0000000000000007E-2</v>
      </c>
      <c r="AK56" s="5">
        <v>-0.01</v>
      </c>
      <c r="AL56" s="5">
        <v>0.06</v>
      </c>
      <c r="AM56" s="5">
        <v>7.0000000000000007E-2</v>
      </c>
      <c r="AN56" s="5">
        <v>1.48</v>
      </c>
      <c r="AO56" s="5">
        <v>-0.93</v>
      </c>
      <c r="AP56" s="5">
        <v>3.1</v>
      </c>
      <c r="AQ56" s="5">
        <v>0</v>
      </c>
      <c r="AR56" s="5">
        <v>-0.65</v>
      </c>
      <c r="AS56" s="5">
        <v>-0.95</v>
      </c>
      <c r="AT56" s="5">
        <v>-0.46</v>
      </c>
      <c r="AU56" s="5">
        <v>0.28000000000000003</v>
      </c>
      <c r="AV56" s="25">
        <v>160.44999999999999</v>
      </c>
      <c r="AW56" s="25">
        <v>233.3475</v>
      </c>
      <c r="AX56" s="26">
        <v>81</v>
      </c>
      <c r="AY56" s="27">
        <v>221.26300000000001</v>
      </c>
      <c r="AZ56" s="26">
        <v>83</v>
      </c>
      <c r="BA56" s="27">
        <v>221.67250000000001</v>
      </c>
      <c r="BB56" s="26">
        <v>59</v>
      </c>
      <c r="BC56" s="13"/>
      <c r="BD56" s="16">
        <v>17.7</v>
      </c>
      <c r="BE56" s="16">
        <v>2.6</v>
      </c>
      <c r="BF56" s="16">
        <v>14.6</v>
      </c>
      <c r="BG56" s="16">
        <v>99.7</v>
      </c>
      <c r="BH56" s="13">
        <v>2</v>
      </c>
      <c r="BI56" s="13">
        <v>1</v>
      </c>
      <c r="BJ56" s="13">
        <v>2</v>
      </c>
      <c r="BK56" s="13">
        <v>2</v>
      </c>
      <c r="BL56" s="13">
        <v>2</v>
      </c>
      <c r="BM56" s="13">
        <v>2</v>
      </c>
      <c r="BN56" s="13">
        <v>1</v>
      </c>
      <c r="BO56" s="13">
        <v>1</v>
      </c>
    </row>
    <row r="57" spans="1:67" ht="15.6" x14ac:dyDescent="0.3">
      <c r="A57">
        <v>41</v>
      </c>
      <c r="B57" t="s">
        <v>657</v>
      </c>
      <c r="C57" s="9">
        <v>241227</v>
      </c>
      <c r="D57" s="11">
        <v>40</v>
      </c>
      <c r="E57" s="11">
        <v>211938</v>
      </c>
      <c r="F57" s="11">
        <v>2021</v>
      </c>
      <c r="G57" s="5" t="s">
        <v>67</v>
      </c>
      <c r="H57" s="5">
        <v>2020</v>
      </c>
      <c r="I57" s="5" t="s">
        <v>117</v>
      </c>
      <c r="J57" s="5">
        <v>2</v>
      </c>
      <c r="K57" s="5">
        <v>2</v>
      </c>
      <c r="L57" s="5" t="s">
        <v>59</v>
      </c>
      <c r="M57" s="5">
        <v>7.3</v>
      </c>
      <c r="N57" s="5">
        <v>11.91</v>
      </c>
      <c r="O57" s="5">
        <v>13.59</v>
      </c>
      <c r="P57" s="5">
        <v>10.85</v>
      </c>
      <c r="Q57" s="5">
        <v>1</v>
      </c>
      <c r="R57" s="5">
        <v>0.53</v>
      </c>
      <c r="S57" s="5">
        <v>1.23</v>
      </c>
      <c r="T57" s="5">
        <v>1.54</v>
      </c>
      <c r="U57" s="5">
        <v>18.02</v>
      </c>
      <c r="V57" s="5">
        <v>13.87</v>
      </c>
      <c r="W57" s="5">
        <v>0.25</v>
      </c>
      <c r="X57" s="5">
        <v>-0.19</v>
      </c>
      <c r="Y57" s="5">
        <v>-0.56999999999999995</v>
      </c>
      <c r="Z57" s="5">
        <v>-10.33</v>
      </c>
      <c r="AA57" s="5">
        <v>18.170000000000002</v>
      </c>
      <c r="AB57" s="5">
        <v>0.43</v>
      </c>
      <c r="AC57" s="5">
        <v>-52.97</v>
      </c>
      <c r="AD57" s="5">
        <v>-0.93</v>
      </c>
      <c r="AE57" s="5">
        <v>0.28999999999999998</v>
      </c>
      <c r="AF57" s="5">
        <v>-0.45</v>
      </c>
      <c r="AG57" s="5">
        <v>0</v>
      </c>
      <c r="AH57" s="5">
        <v>0.25</v>
      </c>
      <c r="AI57" s="5">
        <v>0.05</v>
      </c>
      <c r="AJ57" s="5">
        <v>0.05</v>
      </c>
      <c r="AK57" s="5">
        <v>7.0000000000000007E-2</v>
      </c>
      <c r="AL57" s="5">
        <v>0.18</v>
      </c>
      <c r="AM57" s="5">
        <v>0.03</v>
      </c>
      <c r="AN57" s="5">
        <v>0.13</v>
      </c>
      <c r="AO57" s="5">
        <v>-0.45</v>
      </c>
      <c r="AP57" s="5">
        <v>3.5</v>
      </c>
      <c r="AQ57" s="5">
        <v>0</v>
      </c>
      <c r="AR57" s="5">
        <v>-0.69</v>
      </c>
      <c r="AS57" s="5">
        <v>-0.72</v>
      </c>
      <c r="AT57" s="5">
        <v>-0.77</v>
      </c>
      <c r="AU57" s="5">
        <v>0.48</v>
      </c>
      <c r="AV57" s="25">
        <v>151.99</v>
      </c>
      <c r="AW57" s="25">
        <v>224.86699999999999</v>
      </c>
      <c r="AX57" s="26">
        <v>152</v>
      </c>
      <c r="AY57" s="27">
        <v>209.92250000000001</v>
      </c>
      <c r="AZ57" s="26">
        <v>175</v>
      </c>
      <c r="BA57" s="27">
        <v>213.15549999999999</v>
      </c>
      <c r="BB57" s="26">
        <v>109</v>
      </c>
      <c r="BC57" s="13"/>
      <c r="BD57" s="16">
        <v>18.399999999999999</v>
      </c>
      <c r="BE57" s="16">
        <v>3.4</v>
      </c>
      <c r="BF57" s="16">
        <v>18.399999999999999</v>
      </c>
      <c r="BG57" s="16">
        <v>99.5</v>
      </c>
      <c r="BH57" s="13">
        <v>2</v>
      </c>
      <c r="BI57" s="13">
        <v>1</v>
      </c>
      <c r="BJ57" s="13">
        <v>2</v>
      </c>
      <c r="BK57" s="13">
        <v>2</v>
      </c>
      <c r="BL57" s="13">
        <v>2</v>
      </c>
      <c r="BM57" s="13">
        <v>2</v>
      </c>
      <c r="BN57" s="13">
        <v>1</v>
      </c>
      <c r="BO57" s="13">
        <v>1</v>
      </c>
    </row>
    <row r="58" spans="1:67" ht="15.6" x14ac:dyDescent="0.3">
      <c r="A58">
        <v>42</v>
      </c>
      <c r="B58" t="s">
        <v>656</v>
      </c>
      <c r="C58" s="9">
        <v>242786</v>
      </c>
      <c r="D58" s="11">
        <v>41</v>
      </c>
      <c r="E58" s="11">
        <v>233889</v>
      </c>
      <c r="F58" s="11">
        <v>2023</v>
      </c>
      <c r="G58" s="5" t="s">
        <v>118</v>
      </c>
      <c r="H58" s="5">
        <v>2023</v>
      </c>
      <c r="I58" s="5" t="s">
        <v>119</v>
      </c>
      <c r="J58" s="5">
        <v>1</v>
      </c>
      <c r="K58" s="5">
        <v>1</v>
      </c>
      <c r="L58" s="5" t="s">
        <v>62</v>
      </c>
      <c r="M58" s="5">
        <v>5.17</v>
      </c>
      <c r="N58" s="5">
        <v>8.1300000000000008</v>
      </c>
      <c r="O58" s="5">
        <v>10.49</v>
      </c>
      <c r="P58" s="5">
        <v>8.7200000000000006</v>
      </c>
      <c r="Q58" s="5">
        <v>1.98</v>
      </c>
      <c r="R58" s="5">
        <v>1.54</v>
      </c>
      <c r="S58" s="5">
        <v>1.2</v>
      </c>
      <c r="T58" s="5">
        <v>1.55</v>
      </c>
      <c r="U58" s="5">
        <v>13.97</v>
      </c>
      <c r="V58" s="5">
        <v>9.65</v>
      </c>
      <c r="W58" s="5">
        <v>-1.61</v>
      </c>
      <c r="X58" s="5">
        <v>-2.25</v>
      </c>
      <c r="Y58" s="5">
        <v>-1.36</v>
      </c>
      <c r="Z58" s="5">
        <v>-9.19</v>
      </c>
      <c r="AA58" s="5">
        <v>14.19</v>
      </c>
      <c r="AB58" s="5">
        <v>-1.2</v>
      </c>
      <c r="AC58" s="5">
        <v>-50.29</v>
      </c>
      <c r="AD58" s="5">
        <v>-0.5</v>
      </c>
      <c r="AE58" s="5">
        <v>-0.45</v>
      </c>
      <c r="AF58" s="5">
        <v>-0.24</v>
      </c>
      <c r="AG58" s="5">
        <v>0</v>
      </c>
      <c r="AH58" s="5">
        <v>0.21</v>
      </c>
      <c r="AI58" s="5">
        <v>0.21</v>
      </c>
      <c r="AJ58" s="5">
        <v>0.05</v>
      </c>
      <c r="AK58" s="5">
        <v>0.05</v>
      </c>
      <c r="AL58" s="5">
        <v>0.08</v>
      </c>
      <c r="AM58" s="5">
        <v>0.06</v>
      </c>
      <c r="AN58" s="5">
        <v>-0.85</v>
      </c>
      <c r="AO58" s="5">
        <v>0.04</v>
      </c>
      <c r="AP58" s="5">
        <v>1.69</v>
      </c>
      <c r="AQ58" s="5">
        <v>0</v>
      </c>
      <c r="AR58" s="5">
        <v>-0.17</v>
      </c>
      <c r="AS58" s="5">
        <v>-0.06</v>
      </c>
      <c r="AT58" s="5">
        <v>0.01</v>
      </c>
      <c r="AU58" s="5">
        <v>0.27</v>
      </c>
      <c r="AV58" s="25">
        <v>147.41999999999999</v>
      </c>
      <c r="AW58" s="25">
        <v>223.072</v>
      </c>
      <c r="AX58" s="26">
        <v>167</v>
      </c>
      <c r="AY58" s="27">
        <v>223.46600000000001</v>
      </c>
      <c r="AZ58" s="26">
        <v>70</v>
      </c>
      <c r="BA58" s="27">
        <v>202.98499999999899</v>
      </c>
      <c r="BB58" s="26">
        <v>188</v>
      </c>
      <c r="BC58" s="13" t="s">
        <v>723</v>
      </c>
      <c r="BD58" s="16">
        <v>16.600000000000001</v>
      </c>
      <c r="BE58" s="16">
        <v>3.7</v>
      </c>
      <c r="BF58" s="16">
        <v>22.3</v>
      </c>
      <c r="BG58" s="16">
        <v>99.2</v>
      </c>
      <c r="BH58" s="13">
        <v>2</v>
      </c>
      <c r="BI58" s="13">
        <v>1</v>
      </c>
      <c r="BJ58" s="13">
        <v>2</v>
      </c>
      <c r="BK58" s="13">
        <v>2</v>
      </c>
      <c r="BL58" s="13">
        <v>2</v>
      </c>
      <c r="BM58" s="13">
        <v>3</v>
      </c>
      <c r="BN58" s="13">
        <v>1</v>
      </c>
      <c r="BO58" s="13">
        <v>2</v>
      </c>
    </row>
    <row r="59" spans="1:67" ht="15.6" x14ac:dyDescent="0.3">
      <c r="A59">
        <v>43</v>
      </c>
      <c r="B59" t="s">
        <v>655</v>
      </c>
      <c r="C59" s="9">
        <v>242754</v>
      </c>
      <c r="D59" s="11">
        <v>42</v>
      </c>
      <c r="E59" s="11">
        <v>230511</v>
      </c>
      <c r="F59" s="11">
        <v>2023</v>
      </c>
      <c r="G59" s="5" t="s">
        <v>120</v>
      </c>
      <c r="H59" s="5">
        <v>2023</v>
      </c>
      <c r="I59" s="5" t="s">
        <v>121</v>
      </c>
      <c r="J59" s="5">
        <v>1</v>
      </c>
      <c r="K59" s="5">
        <v>1</v>
      </c>
      <c r="L59" s="5" t="s">
        <v>59</v>
      </c>
      <c r="M59" s="5">
        <v>5.01</v>
      </c>
      <c r="N59" s="5">
        <v>8.8800000000000008</v>
      </c>
      <c r="O59" s="5">
        <v>11.89</v>
      </c>
      <c r="P59" s="5">
        <v>9.27</v>
      </c>
      <c r="Q59" s="5">
        <v>1.67</v>
      </c>
      <c r="R59" s="5">
        <v>1.22</v>
      </c>
      <c r="S59" s="5">
        <v>2.29</v>
      </c>
      <c r="T59" s="5">
        <v>2.73</v>
      </c>
      <c r="U59" s="5">
        <v>20.059999999999999</v>
      </c>
      <c r="V59" s="5">
        <v>9.75</v>
      </c>
      <c r="W59" s="5">
        <v>-0.43</v>
      </c>
      <c r="X59" s="5">
        <v>-0.69</v>
      </c>
      <c r="Y59" s="5">
        <v>-2.06</v>
      </c>
      <c r="Z59" s="5">
        <v>-6.39</v>
      </c>
      <c r="AA59" s="5">
        <v>17.489999999999998</v>
      </c>
      <c r="AB59" s="5">
        <v>-0.68</v>
      </c>
      <c r="AC59" s="5">
        <v>-55.34</v>
      </c>
      <c r="AD59" s="5">
        <v>-1.06</v>
      </c>
      <c r="AE59" s="5">
        <v>0.04</v>
      </c>
      <c r="AF59" s="5">
        <v>-0.13</v>
      </c>
      <c r="AG59" s="5">
        <v>0</v>
      </c>
      <c r="AH59" s="5">
        <v>0.26</v>
      </c>
      <c r="AI59" s="5">
        <v>0.24</v>
      </c>
      <c r="AJ59" s="5">
        <v>0.06</v>
      </c>
      <c r="AK59" s="5">
        <v>0.05</v>
      </c>
      <c r="AL59" s="5">
        <v>0.14000000000000001</v>
      </c>
      <c r="AM59" s="5">
        <v>7.0000000000000007E-2</v>
      </c>
      <c r="AN59" s="5">
        <v>-1.2</v>
      </c>
      <c r="AO59" s="5">
        <v>0.41</v>
      </c>
      <c r="AP59" s="5">
        <v>-1.1399999999999999</v>
      </c>
      <c r="AQ59" s="5">
        <v>0</v>
      </c>
      <c r="AR59" s="5">
        <v>-0.83</v>
      </c>
      <c r="AS59" s="5">
        <v>-1.25</v>
      </c>
      <c r="AT59" s="5">
        <v>-0.57999999999999996</v>
      </c>
      <c r="AU59" s="5">
        <v>0.47</v>
      </c>
      <c r="AV59" s="25">
        <v>157.54</v>
      </c>
      <c r="AW59" s="25">
        <v>239.1825</v>
      </c>
      <c r="AX59" s="26">
        <v>50</v>
      </c>
      <c r="AY59" s="27">
        <v>228.529</v>
      </c>
      <c r="AZ59" s="26">
        <v>46</v>
      </c>
      <c r="BA59" s="27">
        <v>224.82649999999899</v>
      </c>
      <c r="BB59" s="26">
        <v>35</v>
      </c>
      <c r="BC59" s="13" t="s">
        <v>723</v>
      </c>
      <c r="BD59" s="16">
        <v>16.399999999999999</v>
      </c>
      <c r="BE59" s="16">
        <v>2.8</v>
      </c>
      <c r="BF59" s="16">
        <v>16.8</v>
      </c>
      <c r="BG59" s="16">
        <v>99.9</v>
      </c>
      <c r="BH59" s="13">
        <v>2</v>
      </c>
      <c r="BI59" s="13">
        <v>1</v>
      </c>
      <c r="BJ59" s="13">
        <v>2</v>
      </c>
      <c r="BK59" s="13">
        <v>2</v>
      </c>
      <c r="BL59" s="13">
        <v>2</v>
      </c>
      <c r="BM59" s="13">
        <v>1</v>
      </c>
      <c r="BN59" s="13">
        <v>1</v>
      </c>
      <c r="BO59" s="13">
        <v>2</v>
      </c>
    </row>
    <row r="60" spans="1:67" ht="15.6" x14ac:dyDescent="0.3">
      <c r="A60">
        <v>44</v>
      </c>
      <c r="B60" t="s">
        <v>654</v>
      </c>
      <c r="C60" s="9">
        <v>243090</v>
      </c>
      <c r="D60" s="11">
        <v>43</v>
      </c>
      <c r="E60" s="11">
        <v>211938</v>
      </c>
      <c r="F60" s="11">
        <v>2021</v>
      </c>
      <c r="G60" s="5" t="s">
        <v>67</v>
      </c>
      <c r="H60" s="5">
        <v>2023</v>
      </c>
      <c r="I60" s="5" t="s">
        <v>122</v>
      </c>
      <c r="J60" s="5">
        <v>1</v>
      </c>
      <c r="K60" s="5">
        <v>1</v>
      </c>
      <c r="L60" s="5" t="s">
        <v>62</v>
      </c>
      <c r="M60" s="5">
        <v>7.5</v>
      </c>
      <c r="N60" s="5">
        <v>10.74</v>
      </c>
      <c r="O60" s="5">
        <v>13.58</v>
      </c>
      <c r="P60" s="5">
        <v>11.39</v>
      </c>
      <c r="Q60" s="5">
        <v>1.85</v>
      </c>
      <c r="R60" s="5">
        <v>1.02</v>
      </c>
      <c r="S60" s="5">
        <v>1.85</v>
      </c>
      <c r="T60" s="5">
        <v>1.96</v>
      </c>
      <c r="U60" s="5">
        <v>20.92</v>
      </c>
      <c r="V60" s="5">
        <v>18.329999999999998</v>
      </c>
      <c r="W60" s="5">
        <v>-0.02</v>
      </c>
      <c r="X60" s="5">
        <v>-0.11</v>
      </c>
      <c r="Y60" s="5">
        <v>-1.69</v>
      </c>
      <c r="Z60" s="5">
        <v>-13.09</v>
      </c>
      <c r="AA60" s="5">
        <v>21.58</v>
      </c>
      <c r="AB60" s="5">
        <v>1.04</v>
      </c>
      <c r="AC60" s="5">
        <v>-22.04</v>
      </c>
      <c r="AD60" s="5">
        <v>-0.9</v>
      </c>
      <c r="AE60" s="5">
        <v>0.21</v>
      </c>
      <c r="AF60" s="5">
        <v>-0.52</v>
      </c>
      <c r="AG60" s="5">
        <v>0</v>
      </c>
      <c r="AH60" s="5">
        <v>0.24</v>
      </c>
      <c r="AI60" s="5">
        <v>0.11</v>
      </c>
      <c r="AJ60" s="5">
        <v>0.05</v>
      </c>
      <c r="AK60" s="5">
        <v>0.01</v>
      </c>
      <c r="AL60" s="5">
        <v>0.1</v>
      </c>
      <c r="AM60" s="5">
        <v>7.0000000000000007E-2</v>
      </c>
      <c r="AN60" s="5">
        <v>-0.22</v>
      </c>
      <c r="AO60" s="5">
        <v>-0.34</v>
      </c>
      <c r="AP60" s="5">
        <v>3.11</v>
      </c>
      <c r="AQ60" s="5">
        <v>0</v>
      </c>
      <c r="AR60" s="5">
        <v>-0.36</v>
      </c>
      <c r="AS60" s="5">
        <v>0</v>
      </c>
      <c r="AT60" s="5">
        <v>-0.43</v>
      </c>
      <c r="AU60" s="5">
        <v>0.39</v>
      </c>
      <c r="AV60" s="25">
        <v>152.91999999999999</v>
      </c>
      <c r="AW60" s="25">
        <v>227.07399999999899</v>
      </c>
      <c r="AX60" s="26">
        <v>138</v>
      </c>
      <c r="AY60" s="27">
        <v>210.83749999999901</v>
      </c>
      <c r="AZ60" s="26">
        <v>169</v>
      </c>
      <c r="BA60" s="27">
        <v>210.28049999999999</v>
      </c>
      <c r="BB60" s="26">
        <v>128</v>
      </c>
      <c r="BC60" s="13" t="s">
        <v>721</v>
      </c>
      <c r="BD60" s="16">
        <v>17.5</v>
      </c>
      <c r="BE60" s="16">
        <v>3.5</v>
      </c>
      <c r="BF60" s="16">
        <v>19.8</v>
      </c>
      <c r="BG60" s="16">
        <v>99.2</v>
      </c>
      <c r="BH60" s="13">
        <v>2</v>
      </c>
      <c r="BI60" s="13">
        <v>1</v>
      </c>
      <c r="BJ60" s="13">
        <v>2</v>
      </c>
      <c r="BK60" s="13">
        <v>2</v>
      </c>
      <c r="BL60" s="13">
        <v>2</v>
      </c>
      <c r="BM60" s="13">
        <v>2</v>
      </c>
      <c r="BN60" s="13">
        <v>1</v>
      </c>
      <c r="BO60" s="13">
        <v>1</v>
      </c>
    </row>
    <row r="61" spans="1:67" ht="15.6" x14ac:dyDescent="0.3">
      <c r="A61">
        <v>45</v>
      </c>
      <c r="B61" t="s">
        <v>653</v>
      </c>
      <c r="C61" s="9">
        <v>240678</v>
      </c>
      <c r="D61" s="11">
        <v>44</v>
      </c>
      <c r="E61" s="11">
        <v>230006</v>
      </c>
      <c r="F61" s="11">
        <v>2023</v>
      </c>
      <c r="G61" s="5" t="s">
        <v>99</v>
      </c>
      <c r="H61" s="5">
        <v>2018</v>
      </c>
      <c r="I61" s="5" t="s">
        <v>123</v>
      </c>
      <c r="J61" s="5">
        <v>2</v>
      </c>
      <c r="K61" s="5">
        <v>2</v>
      </c>
      <c r="L61" s="5" t="s">
        <v>59</v>
      </c>
      <c r="M61" s="5">
        <v>5.8</v>
      </c>
      <c r="N61" s="5">
        <v>7.72</v>
      </c>
      <c r="O61" s="5">
        <v>10.85</v>
      </c>
      <c r="P61" s="5">
        <v>8.65</v>
      </c>
      <c r="Q61" s="5">
        <v>1.72</v>
      </c>
      <c r="R61" s="5">
        <v>1.34</v>
      </c>
      <c r="S61" s="5">
        <v>1.0900000000000001</v>
      </c>
      <c r="T61" s="5">
        <v>1.32</v>
      </c>
      <c r="U61" s="5">
        <v>15.67</v>
      </c>
      <c r="V61" s="5">
        <v>8.41</v>
      </c>
      <c r="W61" s="5">
        <v>-0.8</v>
      </c>
      <c r="X61" s="5">
        <v>-1.26</v>
      </c>
      <c r="Y61" s="5">
        <v>-1.05</v>
      </c>
      <c r="Z61" s="5">
        <v>-12.7</v>
      </c>
      <c r="AA61" s="5">
        <v>18.18</v>
      </c>
      <c r="AB61" s="5">
        <v>-2.71</v>
      </c>
      <c r="AC61" s="5">
        <v>-59.16</v>
      </c>
      <c r="AD61" s="5">
        <v>-0.83</v>
      </c>
      <c r="AE61" s="5">
        <v>-0.68</v>
      </c>
      <c r="AF61" s="5">
        <v>-0.27</v>
      </c>
      <c r="AG61" s="5">
        <v>0</v>
      </c>
      <c r="AH61" s="5">
        <v>0.23</v>
      </c>
      <c r="AI61" s="5">
        <v>0.17</v>
      </c>
      <c r="AJ61" s="5">
        <v>0.06</v>
      </c>
      <c r="AK61" s="5">
        <v>0.03</v>
      </c>
      <c r="AL61" s="5">
        <v>0.12</v>
      </c>
      <c r="AM61" s="5">
        <v>0.06</v>
      </c>
      <c r="AN61" s="5">
        <v>-0.23</v>
      </c>
      <c r="AO61" s="5">
        <v>-0.47</v>
      </c>
      <c r="AP61" s="5">
        <v>4.2</v>
      </c>
      <c r="AQ61" s="5">
        <v>0</v>
      </c>
      <c r="AR61" s="5">
        <v>-0.59</v>
      </c>
      <c r="AS61" s="5">
        <v>-0.67</v>
      </c>
      <c r="AT61" s="5">
        <v>-0.67</v>
      </c>
      <c r="AU61" s="5">
        <v>0.24</v>
      </c>
      <c r="AV61" s="25">
        <v>150.01</v>
      </c>
      <c r="AW61" s="25">
        <v>226.18549999999999</v>
      </c>
      <c r="AX61" s="26">
        <v>146</v>
      </c>
      <c r="AY61" s="27">
        <v>215.8415</v>
      </c>
      <c r="AZ61" s="26">
        <v>119</v>
      </c>
      <c r="BA61" s="27">
        <v>207.89750000000001</v>
      </c>
      <c r="BB61" s="26">
        <v>153</v>
      </c>
      <c r="BC61" s="13" t="s">
        <v>722</v>
      </c>
      <c r="BD61" s="16">
        <v>17.100000000000001</v>
      </c>
      <c r="BE61" s="16">
        <v>3.2</v>
      </c>
      <c r="BF61" s="16">
        <v>19</v>
      </c>
      <c r="BG61" s="16">
        <v>99.5</v>
      </c>
      <c r="BH61" s="13">
        <v>2</v>
      </c>
      <c r="BI61" s="13">
        <v>1</v>
      </c>
      <c r="BJ61" s="13">
        <v>1</v>
      </c>
      <c r="BK61" s="13">
        <v>2</v>
      </c>
      <c r="BL61" s="13">
        <v>2</v>
      </c>
      <c r="BM61" s="13">
        <v>2</v>
      </c>
      <c r="BN61" s="13">
        <v>1</v>
      </c>
      <c r="BO61" s="13">
        <v>2</v>
      </c>
    </row>
    <row r="62" spans="1:67" ht="15.6" x14ac:dyDescent="0.3">
      <c r="A62">
        <v>46</v>
      </c>
      <c r="B62" t="s">
        <v>652</v>
      </c>
      <c r="C62" s="9">
        <v>243140</v>
      </c>
      <c r="D62" s="11">
        <v>45</v>
      </c>
      <c r="E62" s="11">
        <v>231242</v>
      </c>
      <c r="F62" s="11">
        <v>2023</v>
      </c>
      <c r="G62" s="5" t="s">
        <v>124</v>
      </c>
      <c r="H62" s="5">
        <v>2023</v>
      </c>
      <c r="I62" s="5" t="s">
        <v>125</v>
      </c>
      <c r="J62" s="5">
        <v>1</v>
      </c>
      <c r="K62" s="5">
        <v>1</v>
      </c>
      <c r="L62" s="5" t="s">
        <v>62</v>
      </c>
      <c r="M62" s="5">
        <v>5.29</v>
      </c>
      <c r="N62" s="5">
        <v>7.02</v>
      </c>
      <c r="O62" s="5">
        <v>9.86</v>
      </c>
      <c r="P62" s="5">
        <v>6.73</v>
      </c>
      <c r="Q62" s="5">
        <v>1.19</v>
      </c>
      <c r="R62" s="5">
        <v>0.98</v>
      </c>
      <c r="S62" s="5">
        <v>1.43</v>
      </c>
      <c r="T62" s="5">
        <v>1.74</v>
      </c>
      <c r="U62" s="5">
        <v>26.3</v>
      </c>
      <c r="V62" s="5">
        <v>18.059999999999999</v>
      </c>
      <c r="W62" s="5">
        <v>0.22</v>
      </c>
      <c r="X62" s="5">
        <v>-0.06</v>
      </c>
      <c r="Y62" s="5">
        <v>-2.17</v>
      </c>
      <c r="Z62" s="5">
        <v>-14.11</v>
      </c>
      <c r="AA62" s="5">
        <v>18.77</v>
      </c>
      <c r="AB62" s="5">
        <v>3.26</v>
      </c>
      <c r="AC62" s="5">
        <v>-50.97</v>
      </c>
      <c r="AD62" s="5">
        <v>-0.99</v>
      </c>
      <c r="AE62" s="5">
        <v>-0.36</v>
      </c>
      <c r="AF62" s="5">
        <v>0</v>
      </c>
      <c r="AG62" s="5">
        <v>0</v>
      </c>
      <c r="AH62" s="5">
        <v>0.13</v>
      </c>
      <c r="AI62" s="5">
        <v>-0.05</v>
      </c>
      <c r="AJ62" s="5">
        <v>0.06</v>
      </c>
      <c r="AK62" s="5">
        <v>-0.05</v>
      </c>
      <c r="AL62" s="5">
        <v>-0.04</v>
      </c>
      <c r="AM62" s="5">
        <v>0.06</v>
      </c>
      <c r="AN62" s="5">
        <v>-1.4</v>
      </c>
      <c r="AO62" s="5">
        <v>-0.65</v>
      </c>
      <c r="AP62" s="5">
        <v>1.36</v>
      </c>
      <c r="AQ62" s="5">
        <v>0</v>
      </c>
      <c r="AR62" s="5">
        <v>-0.4</v>
      </c>
      <c r="AS62" s="5">
        <v>-0.51</v>
      </c>
      <c r="AT62" s="5">
        <v>-0.7</v>
      </c>
      <c r="AU62" s="5">
        <v>0.3</v>
      </c>
      <c r="AV62" s="25">
        <v>152.55000000000001</v>
      </c>
      <c r="AW62" s="25">
        <v>215.73699999999999</v>
      </c>
      <c r="AX62" s="26">
        <v>219</v>
      </c>
      <c r="AY62" s="27">
        <v>205.75700000000001</v>
      </c>
      <c r="AZ62" s="26">
        <v>200</v>
      </c>
      <c r="BA62" s="27">
        <v>198.73249999999999</v>
      </c>
      <c r="BB62" s="26">
        <v>222</v>
      </c>
      <c r="BC62" s="13" t="s">
        <v>723</v>
      </c>
      <c r="BD62" s="16">
        <v>18.5</v>
      </c>
      <c r="BE62" s="16">
        <v>3.1</v>
      </c>
      <c r="BF62" s="16">
        <v>16.600000000000001</v>
      </c>
      <c r="BG62" s="16">
        <v>99.6</v>
      </c>
      <c r="BH62" s="13">
        <v>3</v>
      </c>
      <c r="BI62" s="13">
        <v>2</v>
      </c>
      <c r="BJ62" s="13">
        <v>1</v>
      </c>
      <c r="BK62" s="13">
        <v>3</v>
      </c>
      <c r="BL62" s="13">
        <v>2</v>
      </c>
      <c r="BM62" s="13">
        <v>2</v>
      </c>
      <c r="BN62" s="13">
        <v>1</v>
      </c>
      <c r="BO62" s="13">
        <v>3</v>
      </c>
    </row>
    <row r="63" spans="1:67" ht="15.6" x14ac:dyDescent="0.3">
      <c r="A63">
        <v>47</v>
      </c>
      <c r="B63" t="s">
        <v>651</v>
      </c>
      <c r="C63" s="9">
        <v>242425</v>
      </c>
      <c r="D63" s="11">
        <v>46</v>
      </c>
      <c r="E63" s="11">
        <v>211844</v>
      </c>
      <c r="F63" s="11">
        <v>2021</v>
      </c>
      <c r="G63" s="5" t="s">
        <v>74</v>
      </c>
      <c r="H63" s="5">
        <v>2017</v>
      </c>
      <c r="I63" s="5" t="s">
        <v>126</v>
      </c>
      <c r="J63" s="5">
        <v>1</v>
      </c>
      <c r="K63" s="5">
        <v>1</v>
      </c>
      <c r="L63" s="5" t="s">
        <v>62</v>
      </c>
      <c r="M63" s="5">
        <v>2.84</v>
      </c>
      <c r="N63" s="5">
        <v>4.95</v>
      </c>
      <c r="O63" s="5">
        <v>6.58</v>
      </c>
      <c r="P63" s="5">
        <v>6.5</v>
      </c>
      <c r="Q63" s="5">
        <v>1.49</v>
      </c>
      <c r="R63" s="5">
        <v>1.1000000000000001</v>
      </c>
      <c r="S63" s="5">
        <v>1.67</v>
      </c>
      <c r="T63" s="5">
        <v>1.73</v>
      </c>
      <c r="U63" s="5">
        <v>17.05</v>
      </c>
      <c r="V63" s="5">
        <v>11.89</v>
      </c>
      <c r="W63" s="5">
        <v>-1.52</v>
      </c>
      <c r="X63" s="5">
        <v>-1.46</v>
      </c>
      <c r="Y63" s="5">
        <v>-1.82</v>
      </c>
      <c r="Z63" s="5">
        <v>-7.97</v>
      </c>
      <c r="AA63" s="5">
        <v>14.18</v>
      </c>
      <c r="AB63" s="5">
        <v>1.74</v>
      </c>
      <c r="AC63" s="5">
        <v>-39.44</v>
      </c>
      <c r="AD63" s="5">
        <v>-0.88</v>
      </c>
      <c r="AE63" s="5">
        <v>-0.37</v>
      </c>
      <c r="AF63" s="5">
        <v>-0.2</v>
      </c>
      <c r="AG63" s="5">
        <v>0</v>
      </c>
      <c r="AH63" s="5">
        <v>0.23</v>
      </c>
      <c r="AI63" s="5">
        <v>0.17</v>
      </c>
      <c r="AJ63" s="5">
        <v>0.05</v>
      </c>
      <c r="AK63" s="5">
        <v>0.03</v>
      </c>
      <c r="AL63" s="5">
        <v>0.11</v>
      </c>
      <c r="AM63" s="5">
        <v>7.0000000000000007E-2</v>
      </c>
      <c r="AN63" s="5">
        <v>1.04</v>
      </c>
      <c r="AO63" s="5">
        <v>0.25</v>
      </c>
      <c r="AP63" s="5">
        <v>-1.1299999999999999</v>
      </c>
      <c r="AQ63" s="5">
        <v>0</v>
      </c>
      <c r="AR63" s="5">
        <v>-0.55000000000000004</v>
      </c>
      <c r="AS63" s="5">
        <v>-0.33</v>
      </c>
      <c r="AT63" s="5">
        <v>-0.61</v>
      </c>
      <c r="AU63" s="5">
        <v>0.26</v>
      </c>
      <c r="AV63" s="25">
        <v>152.43</v>
      </c>
      <c r="AW63" s="25">
        <v>222.26949999999999</v>
      </c>
      <c r="AX63" s="26">
        <v>176</v>
      </c>
      <c r="AY63" s="27">
        <v>221.24349999999899</v>
      </c>
      <c r="AZ63" s="26">
        <v>84</v>
      </c>
      <c r="BA63" s="27">
        <v>200.72200000000001</v>
      </c>
      <c r="BB63" s="26">
        <v>206</v>
      </c>
      <c r="BC63" s="13"/>
      <c r="BD63" s="16">
        <v>17</v>
      </c>
      <c r="BE63" s="16">
        <v>2.8</v>
      </c>
      <c r="BF63" s="16">
        <v>16.3</v>
      </c>
      <c r="BG63" s="16">
        <v>99.5</v>
      </c>
      <c r="BH63" s="13">
        <v>2</v>
      </c>
      <c r="BI63" s="13">
        <v>1</v>
      </c>
      <c r="BJ63" s="13">
        <v>1</v>
      </c>
      <c r="BK63" s="13">
        <v>2</v>
      </c>
      <c r="BL63" s="13">
        <v>2</v>
      </c>
      <c r="BM63" s="13">
        <v>2</v>
      </c>
      <c r="BN63" s="13">
        <v>1</v>
      </c>
      <c r="BO63" s="13">
        <v>1</v>
      </c>
    </row>
    <row r="64" spans="1:67" ht="15.6" x14ac:dyDescent="0.3">
      <c r="A64">
        <v>48</v>
      </c>
      <c r="B64" t="s">
        <v>650</v>
      </c>
      <c r="C64" s="9">
        <v>242632</v>
      </c>
      <c r="D64" s="11">
        <v>47</v>
      </c>
      <c r="E64" s="11">
        <v>232728</v>
      </c>
      <c r="F64" s="11">
        <v>2023</v>
      </c>
      <c r="G64" s="5" t="s">
        <v>127</v>
      </c>
      <c r="H64" s="5">
        <v>2023</v>
      </c>
      <c r="I64" s="5" t="s">
        <v>128</v>
      </c>
      <c r="J64" s="5">
        <v>1</v>
      </c>
      <c r="K64" s="5">
        <v>1</v>
      </c>
      <c r="L64" s="5" t="s">
        <v>62</v>
      </c>
      <c r="M64" s="5">
        <v>5.58</v>
      </c>
      <c r="N64" s="5">
        <v>6.24</v>
      </c>
      <c r="O64" s="5">
        <v>7.21</v>
      </c>
      <c r="P64" s="5">
        <v>4.25</v>
      </c>
      <c r="Q64" s="5">
        <v>2.21</v>
      </c>
      <c r="R64" s="5">
        <v>1.81</v>
      </c>
      <c r="S64" s="5">
        <v>1.67</v>
      </c>
      <c r="T64" s="5">
        <v>2.0299999999999998</v>
      </c>
      <c r="U64" s="5">
        <v>18.12</v>
      </c>
      <c r="V64" s="5">
        <v>14.28</v>
      </c>
      <c r="W64" s="5">
        <v>-1.37</v>
      </c>
      <c r="X64" s="5">
        <v>-1.62</v>
      </c>
      <c r="Y64" s="5">
        <v>-1.31</v>
      </c>
      <c r="Z64" s="5">
        <v>-15.17</v>
      </c>
      <c r="AA64" s="5">
        <v>20.41</v>
      </c>
      <c r="AB64" s="5">
        <v>-1.62</v>
      </c>
      <c r="AC64" s="5">
        <v>9.41</v>
      </c>
      <c r="AD64" s="5">
        <v>-0.87</v>
      </c>
      <c r="AE64" s="5">
        <v>-0.24</v>
      </c>
      <c r="AF64" s="5">
        <v>-0.4</v>
      </c>
      <c r="AG64" s="5">
        <v>0</v>
      </c>
      <c r="AH64" s="5">
        <v>0.24</v>
      </c>
      <c r="AI64" s="5">
        <v>0.13</v>
      </c>
      <c r="AJ64" s="5">
        <v>0.06</v>
      </c>
      <c r="AK64" s="5">
        <v>0.01</v>
      </c>
      <c r="AL64" s="5">
        <v>0.09</v>
      </c>
      <c r="AM64" s="5">
        <v>0.08</v>
      </c>
      <c r="AN64" s="5">
        <v>-7.0000000000000007E-2</v>
      </c>
      <c r="AO64" s="5">
        <v>0.56000000000000005</v>
      </c>
      <c r="AP64" s="5">
        <v>0.45</v>
      </c>
      <c r="AQ64" s="5">
        <v>0</v>
      </c>
      <c r="AR64" s="5">
        <v>-0.55000000000000004</v>
      </c>
      <c r="AS64" s="5">
        <v>-0.45</v>
      </c>
      <c r="AT64" s="5">
        <v>-0.69</v>
      </c>
      <c r="AU64" s="5">
        <v>0.33</v>
      </c>
      <c r="AV64" s="25">
        <v>149.44999999999999</v>
      </c>
      <c r="AW64" s="25">
        <v>241.22099999999901</v>
      </c>
      <c r="AX64" s="26">
        <v>39</v>
      </c>
      <c r="AY64" s="27">
        <v>233.09</v>
      </c>
      <c r="AZ64" s="26">
        <v>28</v>
      </c>
      <c r="BA64" s="27">
        <v>216.9555</v>
      </c>
      <c r="BB64" s="26">
        <v>84</v>
      </c>
      <c r="BC64" s="13" t="s">
        <v>723</v>
      </c>
      <c r="BD64" s="16">
        <v>15</v>
      </c>
      <c r="BE64" s="16">
        <v>2.4</v>
      </c>
      <c r="BF64" s="16">
        <v>15.7</v>
      </c>
      <c r="BG64" s="17">
        <v>100</v>
      </c>
      <c r="BH64" s="13">
        <v>3</v>
      </c>
      <c r="BI64" s="13">
        <v>1</v>
      </c>
      <c r="BJ64" s="13">
        <v>1</v>
      </c>
      <c r="BK64" s="13">
        <v>1</v>
      </c>
      <c r="BL64" s="13">
        <v>2</v>
      </c>
      <c r="BM64" s="13">
        <v>2</v>
      </c>
      <c r="BN64" s="13">
        <v>1</v>
      </c>
      <c r="BO64" s="13">
        <v>2</v>
      </c>
    </row>
    <row r="65" spans="1:67" ht="15.6" x14ac:dyDescent="0.3">
      <c r="A65">
        <v>49</v>
      </c>
      <c r="B65" t="s">
        <v>649</v>
      </c>
      <c r="C65" s="9">
        <v>243054</v>
      </c>
      <c r="D65" s="11">
        <v>48</v>
      </c>
      <c r="E65" s="11">
        <v>223375</v>
      </c>
      <c r="F65" s="11">
        <v>2022</v>
      </c>
      <c r="G65" s="5" t="s">
        <v>80</v>
      </c>
      <c r="H65" s="5">
        <v>2023</v>
      </c>
      <c r="I65" s="5" t="s">
        <v>129</v>
      </c>
      <c r="J65" s="5">
        <v>1</v>
      </c>
      <c r="K65" s="5">
        <v>1</v>
      </c>
      <c r="L65" s="5" t="s">
        <v>59</v>
      </c>
      <c r="M65" s="5">
        <v>5.13</v>
      </c>
      <c r="N65" s="5">
        <v>7.59</v>
      </c>
      <c r="O65" s="5">
        <v>9.94</v>
      </c>
      <c r="P65" s="5">
        <v>8.16</v>
      </c>
      <c r="Q65" s="5">
        <v>2.04</v>
      </c>
      <c r="R65" s="5">
        <v>1.41</v>
      </c>
      <c r="S65" s="5">
        <v>2.33</v>
      </c>
      <c r="T65" s="5">
        <v>2.54</v>
      </c>
      <c r="U65" s="5">
        <v>12.48</v>
      </c>
      <c r="V65" s="5">
        <v>8.75</v>
      </c>
      <c r="W65" s="5">
        <v>-0.54</v>
      </c>
      <c r="X65" s="5">
        <v>-0.85</v>
      </c>
      <c r="Y65" s="5">
        <v>-2.4300000000000002</v>
      </c>
      <c r="Z65" s="5">
        <v>-6.35</v>
      </c>
      <c r="AA65" s="5">
        <v>9.58</v>
      </c>
      <c r="AB65" s="5">
        <v>2.98</v>
      </c>
      <c r="AC65" s="5">
        <v>-20.34</v>
      </c>
      <c r="AD65" s="5">
        <v>-0.89</v>
      </c>
      <c r="AE65" s="5">
        <v>-0.67</v>
      </c>
      <c r="AF65" s="5">
        <v>-0.31</v>
      </c>
      <c r="AG65" s="5">
        <v>0</v>
      </c>
      <c r="AH65" s="5">
        <v>0.31</v>
      </c>
      <c r="AI65" s="5">
        <v>0.33</v>
      </c>
      <c r="AJ65" s="5">
        <v>7.0000000000000007E-2</v>
      </c>
      <c r="AK65" s="5">
        <v>7.0000000000000007E-2</v>
      </c>
      <c r="AL65" s="5">
        <v>0.19</v>
      </c>
      <c r="AM65" s="5">
        <v>0.06</v>
      </c>
      <c r="AN65" s="5">
        <v>-0.59</v>
      </c>
      <c r="AO65" s="5">
        <v>0.22</v>
      </c>
      <c r="AP65" s="5">
        <v>-0.69</v>
      </c>
      <c r="AQ65" s="5">
        <v>0</v>
      </c>
      <c r="AR65" s="5">
        <v>-0.26</v>
      </c>
      <c r="AS65" s="5">
        <v>-0.49</v>
      </c>
      <c r="AT65" s="5">
        <v>-0.59</v>
      </c>
      <c r="AU65" s="5">
        <v>0.36</v>
      </c>
      <c r="AV65" s="25">
        <v>151.07</v>
      </c>
      <c r="AW65" s="25">
        <v>223.506</v>
      </c>
      <c r="AX65" s="26">
        <v>163</v>
      </c>
      <c r="AY65" s="27">
        <v>219.82849999999999</v>
      </c>
      <c r="AZ65" s="26">
        <v>91</v>
      </c>
      <c r="BA65" s="27">
        <v>214.536</v>
      </c>
      <c r="BB65" s="26">
        <v>96</v>
      </c>
      <c r="BC65" s="13" t="s">
        <v>721</v>
      </c>
      <c r="BD65" s="16">
        <v>17.5</v>
      </c>
      <c r="BE65" s="16">
        <v>2.7</v>
      </c>
      <c r="BF65" s="16">
        <v>15.6</v>
      </c>
      <c r="BG65" s="16">
        <v>99.4</v>
      </c>
      <c r="BH65" s="13">
        <v>2</v>
      </c>
      <c r="BI65" s="13">
        <v>1</v>
      </c>
      <c r="BJ65" s="13">
        <v>2</v>
      </c>
      <c r="BK65" s="13">
        <v>2</v>
      </c>
      <c r="BL65" s="13">
        <v>2</v>
      </c>
      <c r="BM65" s="13">
        <v>2</v>
      </c>
      <c r="BN65" s="13">
        <v>1</v>
      </c>
      <c r="BO65" s="13">
        <v>1</v>
      </c>
    </row>
    <row r="66" spans="1:67" ht="15.6" x14ac:dyDescent="0.3">
      <c r="A66">
        <v>50</v>
      </c>
      <c r="B66" t="s">
        <v>648</v>
      </c>
      <c r="C66" s="9">
        <v>242713</v>
      </c>
      <c r="D66" s="11">
        <v>49</v>
      </c>
      <c r="E66" s="11">
        <v>232832</v>
      </c>
      <c r="F66" s="11">
        <v>2023</v>
      </c>
      <c r="G66" s="5" t="s">
        <v>130</v>
      </c>
      <c r="H66" s="5">
        <v>2023</v>
      </c>
      <c r="I66" s="5" t="s">
        <v>131</v>
      </c>
      <c r="J66" s="5">
        <v>1</v>
      </c>
      <c r="K66" s="5">
        <v>1</v>
      </c>
      <c r="L66" s="5" t="s">
        <v>59</v>
      </c>
      <c r="M66" s="5">
        <v>5.1100000000000003</v>
      </c>
      <c r="N66" s="5">
        <v>8.15</v>
      </c>
      <c r="O66" s="5">
        <v>10.5</v>
      </c>
      <c r="P66" s="5">
        <v>7.7</v>
      </c>
      <c r="Q66" s="5">
        <v>1.79</v>
      </c>
      <c r="R66" s="5">
        <v>1.43</v>
      </c>
      <c r="S66" s="5">
        <v>1.7</v>
      </c>
      <c r="T66" s="5">
        <v>2.1800000000000002</v>
      </c>
      <c r="U66" s="5">
        <v>19.71</v>
      </c>
      <c r="V66" s="5">
        <v>11.15</v>
      </c>
      <c r="W66" s="5">
        <v>-0.37</v>
      </c>
      <c r="X66" s="5">
        <v>-0.87</v>
      </c>
      <c r="Y66" s="5">
        <v>-1.34</v>
      </c>
      <c r="Z66" s="5">
        <v>-4.92</v>
      </c>
      <c r="AA66" s="5">
        <v>18.899999999999999</v>
      </c>
      <c r="AB66" s="5">
        <v>0.06</v>
      </c>
      <c r="AC66" s="5">
        <v>-36.340000000000003</v>
      </c>
      <c r="AD66" s="5">
        <v>-0.95</v>
      </c>
      <c r="AE66" s="5">
        <v>-0.28000000000000003</v>
      </c>
      <c r="AF66" s="5">
        <v>-0.4</v>
      </c>
      <c r="AG66" s="5">
        <v>0</v>
      </c>
      <c r="AH66" s="5">
        <v>0.2</v>
      </c>
      <c r="AI66" s="5">
        <v>0.17</v>
      </c>
      <c r="AJ66" s="5">
        <v>0.05</v>
      </c>
      <c r="AK66" s="5">
        <v>0.01</v>
      </c>
      <c r="AL66" s="5">
        <v>0.1</v>
      </c>
      <c r="AM66" s="5">
        <v>0.05</v>
      </c>
      <c r="AN66" s="5">
        <v>-0.09</v>
      </c>
      <c r="AO66" s="5">
        <v>0.35</v>
      </c>
      <c r="AP66" s="5">
        <v>-1.1100000000000001</v>
      </c>
      <c r="AQ66" s="5">
        <v>0</v>
      </c>
      <c r="AR66" s="5">
        <v>-0.51</v>
      </c>
      <c r="AS66" s="5">
        <v>-0.36</v>
      </c>
      <c r="AT66" s="5">
        <v>-0.3</v>
      </c>
      <c r="AU66" s="5">
        <v>0.32</v>
      </c>
      <c r="AV66" s="25">
        <v>150.97999999999999</v>
      </c>
      <c r="AW66" s="25">
        <v>228.15049999999999</v>
      </c>
      <c r="AX66" s="26">
        <v>126</v>
      </c>
      <c r="AY66" s="27">
        <v>215.83750000000001</v>
      </c>
      <c r="AZ66" s="26">
        <v>120</v>
      </c>
      <c r="BA66" s="27">
        <v>210.70400000000001</v>
      </c>
      <c r="BB66" s="26">
        <v>126</v>
      </c>
      <c r="BC66" s="13" t="s">
        <v>723</v>
      </c>
      <c r="BD66" s="16">
        <v>17.5</v>
      </c>
      <c r="BE66" s="16">
        <v>2.7</v>
      </c>
      <c r="BF66" s="16">
        <v>15.4</v>
      </c>
      <c r="BG66" s="16">
        <v>99.8</v>
      </c>
      <c r="BH66" s="13">
        <v>3</v>
      </c>
      <c r="BI66" s="13">
        <v>1</v>
      </c>
      <c r="BJ66" s="13">
        <v>2</v>
      </c>
      <c r="BK66" s="13">
        <v>2</v>
      </c>
      <c r="BL66" s="13">
        <v>3</v>
      </c>
      <c r="BM66" s="13">
        <v>2</v>
      </c>
      <c r="BN66" s="13">
        <v>1</v>
      </c>
      <c r="BO66" s="13">
        <v>2</v>
      </c>
    </row>
    <row r="67" spans="1:67" ht="15.6" x14ac:dyDescent="0.3">
      <c r="A67">
        <v>51</v>
      </c>
      <c r="B67" t="s">
        <v>647</v>
      </c>
      <c r="C67" s="9">
        <v>242610</v>
      </c>
      <c r="D67" s="14">
        <v>50</v>
      </c>
      <c r="E67" s="11">
        <v>232189</v>
      </c>
      <c r="F67" s="11">
        <v>2023</v>
      </c>
      <c r="G67" s="5" t="s">
        <v>132</v>
      </c>
      <c r="H67" s="5">
        <v>2023</v>
      </c>
      <c r="I67" s="5" t="s">
        <v>133</v>
      </c>
      <c r="J67" s="5">
        <v>2</v>
      </c>
      <c r="K67" s="5">
        <v>2</v>
      </c>
      <c r="L67" s="5" t="s">
        <v>62</v>
      </c>
      <c r="M67" s="5">
        <v>6.93</v>
      </c>
      <c r="N67" s="5">
        <v>7.15</v>
      </c>
      <c r="O67" s="5">
        <v>9.0299999999999994</v>
      </c>
      <c r="P67" s="5">
        <v>7.06</v>
      </c>
      <c r="Q67" s="5">
        <v>2.4500000000000002</v>
      </c>
      <c r="R67" s="5">
        <v>1.75</v>
      </c>
      <c r="S67" s="5">
        <v>2.33</v>
      </c>
      <c r="T67" s="5">
        <v>2.5</v>
      </c>
      <c r="U67" s="5">
        <v>27.98</v>
      </c>
      <c r="V67" s="5">
        <v>20.57</v>
      </c>
      <c r="W67" s="5">
        <v>-0.4</v>
      </c>
      <c r="X67" s="5">
        <v>-0.83</v>
      </c>
      <c r="Y67" s="5">
        <v>-1.46</v>
      </c>
      <c r="Z67" s="5">
        <v>-15.09</v>
      </c>
      <c r="AA67" s="5">
        <v>21.05</v>
      </c>
      <c r="AB67" s="5">
        <v>1.44</v>
      </c>
      <c r="AC67" s="5">
        <v>-32.89</v>
      </c>
      <c r="AD67" s="5">
        <v>-1.38</v>
      </c>
      <c r="AE67" s="5">
        <v>-0.03</v>
      </c>
      <c r="AF67" s="5">
        <v>0.23</v>
      </c>
      <c r="AG67" s="5">
        <v>0</v>
      </c>
      <c r="AH67" s="5">
        <v>0.3</v>
      </c>
      <c r="AI67" s="5">
        <v>0.18</v>
      </c>
      <c r="AJ67" s="5">
        <v>0.09</v>
      </c>
      <c r="AK67" s="5">
        <v>0.06</v>
      </c>
      <c r="AL67" s="5">
        <v>0.17</v>
      </c>
      <c r="AM67" s="5">
        <v>0.05</v>
      </c>
      <c r="AN67" s="5">
        <v>-0.13</v>
      </c>
      <c r="AO67" s="5">
        <v>0.16</v>
      </c>
      <c r="AP67" s="5">
        <v>0.96</v>
      </c>
      <c r="AQ67" s="5">
        <v>0</v>
      </c>
      <c r="AR67" s="5">
        <v>-0.45</v>
      </c>
      <c r="AS67" s="5">
        <v>-0.57999999999999996</v>
      </c>
      <c r="AT67" s="5">
        <v>-0.28999999999999998</v>
      </c>
      <c r="AU67" s="5">
        <v>0.28999999999999998</v>
      </c>
      <c r="AV67" s="25">
        <v>165.57</v>
      </c>
      <c r="AW67" s="25">
        <v>242.82300000000001</v>
      </c>
      <c r="AX67" s="26">
        <v>32</v>
      </c>
      <c r="AY67" s="27">
        <v>235.65549999999999</v>
      </c>
      <c r="AZ67" s="26">
        <v>20</v>
      </c>
      <c r="BA67" s="27">
        <v>222.773</v>
      </c>
      <c r="BB67" s="26">
        <v>54</v>
      </c>
      <c r="BC67" s="13" t="s">
        <v>726</v>
      </c>
      <c r="BD67" s="16">
        <v>18.8</v>
      </c>
      <c r="BE67" s="16">
        <v>3.3</v>
      </c>
      <c r="BF67" s="16">
        <v>17.8</v>
      </c>
      <c r="BG67" s="16">
        <v>99.3</v>
      </c>
      <c r="BH67" s="13">
        <v>2</v>
      </c>
      <c r="BI67" s="13">
        <v>1</v>
      </c>
      <c r="BJ67" s="13">
        <v>2</v>
      </c>
      <c r="BK67" s="13">
        <v>2</v>
      </c>
      <c r="BL67" s="13">
        <v>2</v>
      </c>
      <c r="BM67" s="13">
        <v>2</v>
      </c>
      <c r="BN67" s="13">
        <v>1</v>
      </c>
      <c r="BO67" s="13">
        <v>1</v>
      </c>
    </row>
    <row r="68" spans="1:67" ht="15.6" x14ac:dyDescent="0.3">
      <c r="A68">
        <v>52</v>
      </c>
      <c r="B68" s="10" t="s">
        <v>646</v>
      </c>
      <c r="C68" s="9">
        <v>240710</v>
      </c>
      <c r="D68" s="12">
        <v>51</v>
      </c>
      <c r="E68" s="11">
        <v>223540</v>
      </c>
      <c r="F68" s="12">
        <v>2022</v>
      </c>
      <c r="G68" s="5" t="s">
        <v>114</v>
      </c>
      <c r="H68" s="5">
        <v>2019</v>
      </c>
      <c r="I68" s="5" t="s">
        <v>115</v>
      </c>
      <c r="J68" s="5">
        <v>2</v>
      </c>
      <c r="K68" s="5">
        <v>2</v>
      </c>
      <c r="L68" s="5" t="s">
        <v>62</v>
      </c>
      <c r="M68" s="5">
        <v>4.78</v>
      </c>
      <c r="N68" s="5">
        <v>8.66</v>
      </c>
      <c r="O68" s="5">
        <v>10.54</v>
      </c>
      <c r="P68" s="5">
        <v>9.51</v>
      </c>
      <c r="Q68" s="5">
        <v>0.85</v>
      </c>
      <c r="R68" s="5">
        <v>0.61</v>
      </c>
      <c r="S68" s="5">
        <v>1.9</v>
      </c>
      <c r="T68" s="5">
        <v>2.16</v>
      </c>
      <c r="U68" s="5">
        <v>19.61</v>
      </c>
      <c r="V68" s="5">
        <v>11.9</v>
      </c>
      <c r="W68" s="5">
        <v>-0.35</v>
      </c>
      <c r="X68" s="5">
        <v>-0.59</v>
      </c>
      <c r="Y68" s="5">
        <v>-2.23</v>
      </c>
      <c r="Z68" s="5">
        <v>-12.36</v>
      </c>
      <c r="AA68" s="5">
        <v>14.58</v>
      </c>
      <c r="AB68" s="5">
        <v>1.94</v>
      </c>
      <c r="AC68" s="5">
        <v>-56.81</v>
      </c>
      <c r="AD68" s="5">
        <v>-1.32</v>
      </c>
      <c r="AE68" s="5">
        <v>0.03</v>
      </c>
      <c r="AF68" s="5">
        <v>-0.28999999999999998</v>
      </c>
      <c r="AG68" s="5">
        <v>0</v>
      </c>
      <c r="AH68" s="5">
        <v>0.27</v>
      </c>
      <c r="AI68" s="5">
        <v>0.17</v>
      </c>
      <c r="AJ68" s="5">
        <v>0.04</v>
      </c>
      <c r="AK68" s="5">
        <v>0.04</v>
      </c>
      <c r="AL68" s="5">
        <v>0.18</v>
      </c>
      <c r="AM68" s="5">
        <v>0.06</v>
      </c>
      <c r="AN68" s="5">
        <v>-0.16</v>
      </c>
      <c r="AO68" s="5">
        <v>-0.41</v>
      </c>
      <c r="AP68" s="5">
        <v>0.91</v>
      </c>
      <c r="AQ68" s="5">
        <v>0</v>
      </c>
      <c r="AR68" s="5">
        <v>-0.25</v>
      </c>
      <c r="AS68" s="5">
        <v>0.05</v>
      </c>
      <c r="AT68" s="5">
        <v>-0.69</v>
      </c>
      <c r="AU68" s="5">
        <v>0.28999999999999998</v>
      </c>
      <c r="AV68" s="25">
        <v>159.88</v>
      </c>
      <c r="AW68" s="25">
        <v>219.752499999999</v>
      </c>
      <c r="AX68" s="26">
        <v>195</v>
      </c>
      <c r="AY68" s="27">
        <v>211.65699999999899</v>
      </c>
      <c r="AZ68" s="26">
        <v>162</v>
      </c>
      <c r="BA68" s="27">
        <v>205.14049999999901</v>
      </c>
      <c r="BB68" s="26">
        <v>170</v>
      </c>
      <c r="BC68" s="13"/>
      <c r="BD68" s="16">
        <f>_xlfn.XLOOKUP(Table8102215333451615[[#This Row],[VID]],'[4]Replacement rams wool data'!$B:$B,'[4]Replacement rams wool data'!$D:$D)</f>
        <v>17.2</v>
      </c>
      <c r="BE68" s="16">
        <f>_xlfn.XLOOKUP(Table8102215333451615[[#This Row],[VID]],'[4]Replacement rams wool data'!$B:$B,'[4]Replacement rams wool data'!$E:$E)</f>
        <v>2.4</v>
      </c>
      <c r="BF68" s="16">
        <f>_xlfn.XLOOKUP(Table8102215333451615[[#This Row],[VID]],'[4]Replacement rams wool data'!$B:$B,'[4]Replacement rams wool data'!$F:$F)</f>
        <v>14</v>
      </c>
      <c r="BG68" s="16">
        <f>_xlfn.XLOOKUP(Table8102215333451615[[#This Row],[VID]],'[4]Replacement rams wool data'!$B:$B,'[4]Replacement rams wool data'!$G:$G)</f>
        <v>99.9</v>
      </c>
      <c r="BH68" s="13">
        <v>2</v>
      </c>
      <c r="BI68" s="13">
        <v>2</v>
      </c>
      <c r="BJ68" s="13">
        <v>3</v>
      </c>
      <c r="BK68" s="13">
        <v>2</v>
      </c>
      <c r="BL68" s="13">
        <v>2</v>
      </c>
      <c r="BM68" s="13">
        <v>2</v>
      </c>
      <c r="BN68" s="13">
        <v>1</v>
      </c>
      <c r="BO68" s="13">
        <v>3</v>
      </c>
    </row>
    <row r="69" spans="1:67" ht="15.6" x14ac:dyDescent="0.3">
      <c r="A69">
        <v>53</v>
      </c>
      <c r="B69" t="s">
        <v>645</v>
      </c>
      <c r="C69" s="9">
        <v>242559</v>
      </c>
      <c r="D69" s="11">
        <v>52</v>
      </c>
      <c r="E69" s="11">
        <v>231474</v>
      </c>
      <c r="F69" s="11">
        <v>2023</v>
      </c>
      <c r="G69" s="5" t="s">
        <v>134</v>
      </c>
      <c r="H69" s="5">
        <v>2023</v>
      </c>
      <c r="I69" s="5" t="s">
        <v>135</v>
      </c>
      <c r="J69" s="5">
        <v>1</v>
      </c>
      <c r="K69" s="5">
        <v>1</v>
      </c>
      <c r="L69" s="5" t="s">
        <v>62</v>
      </c>
      <c r="M69" s="5">
        <v>3.77</v>
      </c>
      <c r="N69" s="5">
        <v>5.0599999999999996</v>
      </c>
      <c r="O69" s="5">
        <v>5.77</v>
      </c>
      <c r="P69" s="5">
        <v>3.91</v>
      </c>
      <c r="Q69" s="5">
        <v>1.54</v>
      </c>
      <c r="R69" s="5">
        <v>1.1200000000000001</v>
      </c>
      <c r="S69" s="5">
        <v>1.54</v>
      </c>
      <c r="T69" s="5">
        <v>1.88</v>
      </c>
      <c r="U69" s="5">
        <v>25.72</v>
      </c>
      <c r="V69" s="5">
        <v>18.420000000000002</v>
      </c>
      <c r="W69" s="5">
        <v>-0.48</v>
      </c>
      <c r="X69" s="5">
        <v>-0.88</v>
      </c>
      <c r="Y69" s="5">
        <v>-1.76</v>
      </c>
      <c r="Z69" s="5">
        <v>-14.1</v>
      </c>
      <c r="AA69" s="5">
        <v>19.22</v>
      </c>
      <c r="AB69" s="5">
        <v>2.74</v>
      </c>
      <c r="AC69" s="5">
        <v>-22.99</v>
      </c>
      <c r="AD69" s="5">
        <v>-0.48</v>
      </c>
      <c r="AE69" s="5">
        <v>-0.56000000000000005</v>
      </c>
      <c r="AF69" s="5">
        <v>-0.16</v>
      </c>
      <c r="AG69" s="5">
        <v>0</v>
      </c>
      <c r="AH69" s="5">
        <v>0.2</v>
      </c>
      <c r="AI69" s="5">
        <v>0.19</v>
      </c>
      <c r="AJ69" s="5">
        <v>0.04</v>
      </c>
      <c r="AK69" s="5">
        <v>0.04</v>
      </c>
      <c r="AL69" s="5">
        <v>0.1</v>
      </c>
      <c r="AM69" s="5">
        <v>0.06</v>
      </c>
      <c r="AN69" s="5">
        <v>-1.06</v>
      </c>
      <c r="AO69" s="5">
        <v>0.25</v>
      </c>
      <c r="AP69" s="5">
        <v>-0.28000000000000003</v>
      </c>
      <c r="AQ69" s="5">
        <v>0</v>
      </c>
      <c r="AR69" s="5">
        <v>0.02</v>
      </c>
      <c r="AS69" s="5">
        <v>-0.43</v>
      </c>
      <c r="AT69" s="5">
        <v>-0.69</v>
      </c>
      <c r="AU69" s="5">
        <v>0.27</v>
      </c>
      <c r="AV69" s="25">
        <v>154.4</v>
      </c>
      <c r="AW69" s="25">
        <v>227.47799999999901</v>
      </c>
      <c r="AX69" s="26">
        <v>132</v>
      </c>
      <c r="AY69" s="27">
        <v>221.778999999999</v>
      </c>
      <c r="AZ69" s="26">
        <v>82</v>
      </c>
      <c r="BA69" s="27">
        <v>204.40449999999899</v>
      </c>
      <c r="BB69" s="26">
        <v>177</v>
      </c>
      <c r="BC69" s="13" t="s">
        <v>723</v>
      </c>
      <c r="BD69" s="16">
        <v>17.2</v>
      </c>
      <c r="BE69" s="16">
        <v>2.6</v>
      </c>
      <c r="BF69" s="16">
        <v>15.4</v>
      </c>
      <c r="BG69" s="16">
        <v>99.8</v>
      </c>
      <c r="BH69" s="13">
        <v>2</v>
      </c>
      <c r="BI69" s="13">
        <v>1</v>
      </c>
      <c r="BJ69" s="13">
        <v>1</v>
      </c>
      <c r="BK69" s="13">
        <v>2</v>
      </c>
      <c r="BL69" s="13">
        <v>2</v>
      </c>
      <c r="BM69" s="13">
        <v>2</v>
      </c>
      <c r="BN69" s="13">
        <v>1</v>
      </c>
      <c r="BO69" s="13">
        <v>4</v>
      </c>
    </row>
    <row r="70" spans="1:67" ht="15.6" x14ac:dyDescent="0.3">
      <c r="A70">
        <v>54</v>
      </c>
      <c r="B70" t="s">
        <v>644</v>
      </c>
      <c r="C70" s="9">
        <v>242641</v>
      </c>
      <c r="D70" s="11">
        <v>53</v>
      </c>
      <c r="E70" s="11">
        <v>230241</v>
      </c>
      <c r="F70" s="11">
        <v>2023</v>
      </c>
      <c r="G70" s="5" t="s">
        <v>136</v>
      </c>
      <c r="H70" s="5">
        <v>2023</v>
      </c>
      <c r="I70" s="5" t="s">
        <v>137</v>
      </c>
      <c r="J70" s="5">
        <v>1</v>
      </c>
      <c r="K70" s="5">
        <v>1</v>
      </c>
      <c r="L70" s="5" t="s">
        <v>62</v>
      </c>
      <c r="M70" s="5">
        <v>6.4</v>
      </c>
      <c r="N70" s="5">
        <v>8.61</v>
      </c>
      <c r="O70" s="5">
        <v>10.36</v>
      </c>
      <c r="P70" s="5">
        <v>6.65</v>
      </c>
      <c r="Q70" s="5">
        <v>0.7</v>
      </c>
      <c r="R70" s="5">
        <v>0.77</v>
      </c>
      <c r="S70" s="5">
        <v>1.61</v>
      </c>
      <c r="T70" s="5">
        <v>2.29</v>
      </c>
      <c r="U70" s="5">
        <v>10.28</v>
      </c>
      <c r="V70" s="5">
        <v>6.78</v>
      </c>
      <c r="W70" s="5">
        <v>-1.0900000000000001</v>
      </c>
      <c r="X70" s="5">
        <v>-1.47</v>
      </c>
      <c r="Y70" s="5">
        <v>-1.3</v>
      </c>
      <c r="Z70" s="5">
        <v>-10.51</v>
      </c>
      <c r="AA70" s="5">
        <v>17.8</v>
      </c>
      <c r="AB70" s="5">
        <v>-0.66</v>
      </c>
      <c r="AC70" s="5">
        <v>-61.33</v>
      </c>
      <c r="AD70" s="5">
        <v>-0.87</v>
      </c>
      <c r="AE70" s="5">
        <v>-0.02</v>
      </c>
      <c r="AF70" s="5">
        <v>-0.15</v>
      </c>
      <c r="AG70" s="5">
        <v>0</v>
      </c>
      <c r="AH70" s="5">
        <v>0.32</v>
      </c>
      <c r="AI70" s="5">
        <v>0.22</v>
      </c>
      <c r="AJ70" s="5">
        <v>0.06</v>
      </c>
      <c r="AK70" s="5">
        <v>0.05</v>
      </c>
      <c r="AL70" s="5">
        <v>0.2</v>
      </c>
      <c r="AM70" s="5">
        <v>0.08</v>
      </c>
      <c r="AN70" s="5">
        <v>-0.42</v>
      </c>
      <c r="AO70" s="5">
        <v>-0.61</v>
      </c>
      <c r="AP70" s="5">
        <v>4.8</v>
      </c>
      <c r="AQ70" s="5">
        <v>0</v>
      </c>
      <c r="AR70" s="5">
        <v>0.1</v>
      </c>
      <c r="AS70" s="5">
        <v>0.51</v>
      </c>
      <c r="AT70" s="5">
        <v>-0.32</v>
      </c>
      <c r="AU70" s="5">
        <v>0.35</v>
      </c>
      <c r="AV70" s="25">
        <v>157.31</v>
      </c>
      <c r="AW70" s="25">
        <v>223.09449999999899</v>
      </c>
      <c r="AX70" s="26">
        <v>165</v>
      </c>
      <c r="AY70" s="27">
        <v>212.35849999999999</v>
      </c>
      <c r="AZ70" s="26">
        <v>151</v>
      </c>
      <c r="BA70" s="27">
        <v>206.49950000000001</v>
      </c>
      <c r="BB70" s="26">
        <v>161</v>
      </c>
      <c r="BC70" s="13" t="s">
        <v>723</v>
      </c>
      <c r="BD70" s="16">
        <v>16.899999999999999</v>
      </c>
      <c r="BE70" s="16">
        <v>3.3</v>
      </c>
      <c r="BF70" s="16">
        <v>19.5</v>
      </c>
      <c r="BG70" s="16">
        <v>99.3</v>
      </c>
      <c r="BH70" s="13">
        <v>1</v>
      </c>
      <c r="BI70" s="13">
        <v>1</v>
      </c>
      <c r="BJ70" s="13">
        <v>1</v>
      </c>
      <c r="BK70" s="13">
        <v>2</v>
      </c>
      <c r="BL70" s="13">
        <v>2</v>
      </c>
      <c r="BM70" s="13">
        <v>2</v>
      </c>
      <c r="BN70" s="13">
        <v>1</v>
      </c>
      <c r="BO70" s="13">
        <v>2</v>
      </c>
    </row>
    <row r="71" spans="1:67" ht="15.6" x14ac:dyDescent="0.3">
      <c r="A71">
        <v>55</v>
      </c>
      <c r="B71" t="s">
        <v>643</v>
      </c>
      <c r="C71" s="9">
        <v>243152</v>
      </c>
      <c r="D71" s="11">
        <v>54</v>
      </c>
      <c r="E71" s="11">
        <v>223285</v>
      </c>
      <c r="F71" s="11">
        <v>2022</v>
      </c>
      <c r="G71" s="5" t="s">
        <v>69</v>
      </c>
      <c r="H71" s="5">
        <v>2023</v>
      </c>
      <c r="I71" s="5" t="s">
        <v>138</v>
      </c>
      <c r="J71" s="5">
        <v>1</v>
      </c>
      <c r="K71" s="5">
        <v>1</v>
      </c>
      <c r="L71" s="5" t="s">
        <v>62</v>
      </c>
      <c r="M71" s="5">
        <v>6.8</v>
      </c>
      <c r="N71" s="5">
        <v>10.81</v>
      </c>
      <c r="O71" s="5">
        <v>14.15</v>
      </c>
      <c r="P71" s="5">
        <v>12.52</v>
      </c>
      <c r="Q71" s="5">
        <v>0.77</v>
      </c>
      <c r="R71" s="5">
        <v>0.68</v>
      </c>
      <c r="S71" s="5">
        <v>1.18</v>
      </c>
      <c r="T71" s="5">
        <v>1.46</v>
      </c>
      <c r="U71" s="5">
        <v>20.63</v>
      </c>
      <c r="V71" s="5">
        <v>18.149999999999999</v>
      </c>
      <c r="W71" s="5">
        <v>-1.33</v>
      </c>
      <c r="X71" s="5">
        <v>-1.34</v>
      </c>
      <c r="Y71" s="5">
        <v>-1.26</v>
      </c>
      <c r="Z71" s="5">
        <v>-17.16</v>
      </c>
      <c r="AA71" s="5">
        <v>24.97</v>
      </c>
      <c r="AB71" s="5">
        <v>-3.88</v>
      </c>
      <c r="AC71" s="5">
        <v>-71.67</v>
      </c>
      <c r="AD71" s="5">
        <v>-1.03</v>
      </c>
      <c r="AE71" s="5">
        <v>-0.82</v>
      </c>
      <c r="AF71" s="5">
        <v>-0.35</v>
      </c>
      <c r="AG71" s="5">
        <v>0</v>
      </c>
      <c r="AH71" s="5">
        <v>0.22</v>
      </c>
      <c r="AI71" s="5">
        <v>0.2</v>
      </c>
      <c r="AJ71" s="5">
        <v>0.03</v>
      </c>
      <c r="AK71" s="5">
        <v>0.02</v>
      </c>
      <c r="AL71" s="5">
        <v>0.11</v>
      </c>
      <c r="AM71" s="5">
        <v>7.0000000000000007E-2</v>
      </c>
      <c r="AN71" s="5">
        <v>-7.0000000000000007E-2</v>
      </c>
      <c r="AO71" s="5">
        <v>-0.11</v>
      </c>
      <c r="AP71" s="5">
        <v>3.4</v>
      </c>
      <c r="AQ71" s="5">
        <v>0</v>
      </c>
      <c r="AR71" s="5">
        <v>-0.21</v>
      </c>
      <c r="AS71" s="5">
        <v>-0.1</v>
      </c>
      <c r="AT71" s="5">
        <v>-0.09</v>
      </c>
      <c r="AU71" s="5">
        <v>0.27</v>
      </c>
      <c r="AV71" s="25">
        <v>163.95</v>
      </c>
      <c r="AW71" s="25">
        <v>244.78450000000001</v>
      </c>
      <c r="AX71" s="26">
        <v>23</v>
      </c>
      <c r="AY71" s="27">
        <v>232.50550000000001</v>
      </c>
      <c r="AZ71" s="26">
        <v>30</v>
      </c>
      <c r="BA71" s="27">
        <v>218.46199999999999</v>
      </c>
      <c r="BB71" s="26">
        <v>74</v>
      </c>
      <c r="BC71" s="13" t="s">
        <v>721</v>
      </c>
      <c r="BD71" s="16">
        <v>17.600000000000001</v>
      </c>
      <c r="BE71" s="16">
        <v>2.5</v>
      </c>
      <c r="BF71" s="16">
        <v>14</v>
      </c>
      <c r="BG71" s="16">
        <v>99.7</v>
      </c>
      <c r="BH71" s="13">
        <v>2</v>
      </c>
      <c r="BI71" s="13">
        <v>1</v>
      </c>
      <c r="BJ71" s="13">
        <v>2</v>
      </c>
      <c r="BK71" s="13">
        <v>2</v>
      </c>
      <c r="BL71" s="13">
        <v>2</v>
      </c>
      <c r="BM71" s="13">
        <v>2</v>
      </c>
      <c r="BN71" s="13">
        <v>1</v>
      </c>
      <c r="BO71" s="13">
        <v>3</v>
      </c>
    </row>
    <row r="72" spans="1:67" ht="15.6" x14ac:dyDescent="0.3">
      <c r="A72">
        <v>56</v>
      </c>
      <c r="B72" t="s">
        <v>642</v>
      </c>
      <c r="C72" s="9">
        <v>242703</v>
      </c>
      <c r="D72" s="11">
        <v>55</v>
      </c>
      <c r="E72" s="11">
        <v>232937</v>
      </c>
      <c r="F72" s="11">
        <v>2023</v>
      </c>
      <c r="G72" s="5" t="s">
        <v>57</v>
      </c>
      <c r="H72" s="5">
        <v>2023</v>
      </c>
      <c r="I72" s="5" t="s">
        <v>139</v>
      </c>
      <c r="J72" s="5">
        <v>1</v>
      </c>
      <c r="K72" s="5">
        <v>1</v>
      </c>
      <c r="L72" s="5" t="s">
        <v>62</v>
      </c>
      <c r="M72" s="5">
        <v>5.16</v>
      </c>
      <c r="N72" s="5">
        <v>7.83</v>
      </c>
      <c r="O72" s="5">
        <v>10.6</v>
      </c>
      <c r="P72" s="5">
        <v>8.1</v>
      </c>
      <c r="Q72" s="5">
        <v>1.62</v>
      </c>
      <c r="R72" s="5">
        <v>1.06</v>
      </c>
      <c r="S72" s="5">
        <v>1.71</v>
      </c>
      <c r="T72" s="5">
        <v>1.76</v>
      </c>
      <c r="U72" s="5">
        <v>14.48</v>
      </c>
      <c r="V72" s="5">
        <v>11.08</v>
      </c>
      <c r="W72" s="5">
        <v>-0.05</v>
      </c>
      <c r="X72" s="5">
        <v>-0.17</v>
      </c>
      <c r="Y72" s="5">
        <v>-1.26</v>
      </c>
      <c r="Z72" s="5">
        <v>-14.93</v>
      </c>
      <c r="AA72" s="5">
        <v>18.38</v>
      </c>
      <c r="AB72" s="5">
        <v>-1.92</v>
      </c>
      <c r="AC72" s="5">
        <v>-4.5</v>
      </c>
      <c r="AD72" s="5">
        <v>-1.02</v>
      </c>
      <c r="AE72" s="5">
        <v>-0.7</v>
      </c>
      <c r="AF72" s="5">
        <v>-0.12</v>
      </c>
      <c r="AG72" s="5">
        <v>0</v>
      </c>
      <c r="AH72" s="5">
        <v>0.27</v>
      </c>
      <c r="AI72" s="5">
        <v>0.17</v>
      </c>
      <c r="AJ72" s="5">
        <v>0.08</v>
      </c>
      <c r="AK72" s="5">
        <v>0.03</v>
      </c>
      <c r="AL72" s="5">
        <v>0.08</v>
      </c>
      <c r="AM72" s="5">
        <v>0.08</v>
      </c>
      <c r="AN72" s="5">
        <v>0.76</v>
      </c>
      <c r="AO72" s="5">
        <v>-0.46</v>
      </c>
      <c r="AP72" s="5">
        <v>3.48</v>
      </c>
      <c r="AQ72" s="5">
        <v>0</v>
      </c>
      <c r="AR72" s="5">
        <v>-0.24</v>
      </c>
      <c r="AS72" s="5">
        <v>0.23</v>
      </c>
      <c r="AT72" s="5">
        <v>-0.22</v>
      </c>
      <c r="AU72" s="5">
        <v>0.39</v>
      </c>
      <c r="AV72" s="25">
        <v>143.06</v>
      </c>
      <c r="AW72" s="25">
        <v>201.06649999999999</v>
      </c>
      <c r="AX72" s="26">
        <v>289</v>
      </c>
      <c r="AY72" s="27">
        <v>185.5685</v>
      </c>
      <c r="AZ72" s="26">
        <v>293</v>
      </c>
      <c r="BA72" s="27">
        <v>187.99099999999899</v>
      </c>
      <c r="BB72" s="26">
        <v>279</v>
      </c>
      <c r="BC72" s="13" t="s">
        <v>723</v>
      </c>
      <c r="BD72" s="16">
        <v>19.100000000000001</v>
      </c>
      <c r="BE72" s="16">
        <v>2.8</v>
      </c>
      <c r="BF72" s="16">
        <v>14.5</v>
      </c>
      <c r="BG72" s="16">
        <v>99.6</v>
      </c>
      <c r="BH72" s="13">
        <v>2</v>
      </c>
      <c r="BI72" s="13">
        <v>1</v>
      </c>
      <c r="BJ72" s="13">
        <v>1</v>
      </c>
      <c r="BK72" s="13">
        <v>2</v>
      </c>
      <c r="BL72" s="13">
        <v>2</v>
      </c>
      <c r="BM72" s="13">
        <v>2</v>
      </c>
      <c r="BN72" s="13">
        <v>1</v>
      </c>
      <c r="BO72" s="13">
        <v>3</v>
      </c>
    </row>
    <row r="73" spans="1:67" ht="15.6" x14ac:dyDescent="0.3">
      <c r="A73">
        <v>57</v>
      </c>
      <c r="B73" t="s">
        <v>641</v>
      </c>
      <c r="C73" s="9">
        <v>242771</v>
      </c>
      <c r="D73" s="11">
        <v>56</v>
      </c>
      <c r="E73" s="11">
        <v>231474</v>
      </c>
      <c r="F73" s="11">
        <v>2023</v>
      </c>
      <c r="G73" s="5" t="s">
        <v>134</v>
      </c>
      <c r="H73" s="5">
        <v>2023</v>
      </c>
      <c r="I73" s="5" t="s">
        <v>140</v>
      </c>
      <c r="J73" s="5">
        <v>1</v>
      </c>
      <c r="K73" s="5">
        <v>1</v>
      </c>
      <c r="L73" s="5" t="s">
        <v>62</v>
      </c>
      <c r="M73" s="5">
        <v>4</v>
      </c>
      <c r="N73" s="5">
        <v>6.39</v>
      </c>
      <c r="O73" s="5">
        <v>7.17</v>
      </c>
      <c r="P73" s="5">
        <v>5.44</v>
      </c>
      <c r="Q73" s="5">
        <v>2.0099999999999998</v>
      </c>
      <c r="R73" s="5">
        <v>1.89</v>
      </c>
      <c r="S73" s="5">
        <v>2.67</v>
      </c>
      <c r="T73" s="5">
        <v>3.45</v>
      </c>
      <c r="U73" s="5">
        <v>17.16</v>
      </c>
      <c r="V73" s="5">
        <v>11.56</v>
      </c>
      <c r="W73" s="5">
        <v>0.44</v>
      </c>
      <c r="X73" s="5">
        <v>-0.04</v>
      </c>
      <c r="Y73" s="5">
        <v>-2.98</v>
      </c>
      <c r="Z73" s="5">
        <v>-14.96</v>
      </c>
      <c r="AA73" s="5">
        <v>18.38</v>
      </c>
      <c r="AB73" s="5">
        <v>4.7</v>
      </c>
      <c r="AC73" s="5">
        <v>-24.06</v>
      </c>
      <c r="AD73" s="5">
        <v>-0.25</v>
      </c>
      <c r="AE73" s="5">
        <v>-0.23</v>
      </c>
      <c r="AF73" s="5">
        <v>-0.2</v>
      </c>
      <c r="AG73" s="5">
        <v>0</v>
      </c>
      <c r="AH73" s="5">
        <v>0.17</v>
      </c>
      <c r="AI73" s="5">
        <v>0.17</v>
      </c>
      <c r="AJ73" s="5">
        <v>0.04</v>
      </c>
      <c r="AK73" s="5">
        <v>0</v>
      </c>
      <c r="AL73" s="5">
        <v>0.03</v>
      </c>
      <c r="AM73" s="5">
        <v>0.08</v>
      </c>
      <c r="AN73" s="5">
        <v>0.11</v>
      </c>
      <c r="AO73" s="5">
        <v>0.19</v>
      </c>
      <c r="AP73" s="5">
        <v>-2.23</v>
      </c>
      <c r="AQ73" s="5">
        <v>0</v>
      </c>
      <c r="AR73" s="5">
        <v>-0.41</v>
      </c>
      <c r="AS73" s="5">
        <v>-0.24</v>
      </c>
      <c r="AT73" s="5">
        <v>-0.68</v>
      </c>
      <c r="AU73" s="5">
        <v>0.45</v>
      </c>
      <c r="AV73" s="25">
        <v>140.22999999999999</v>
      </c>
      <c r="AW73" s="25">
        <v>215.202</v>
      </c>
      <c r="AX73" s="26">
        <v>221</v>
      </c>
      <c r="AY73" s="27">
        <v>199.66299999999899</v>
      </c>
      <c r="AZ73" s="26">
        <v>234</v>
      </c>
      <c r="BA73" s="27">
        <v>202.878999999999</v>
      </c>
      <c r="BB73" s="26">
        <v>190</v>
      </c>
      <c r="BC73" s="13" t="s">
        <v>723</v>
      </c>
      <c r="BD73" s="16">
        <v>18.100000000000001</v>
      </c>
      <c r="BE73" s="16">
        <v>2.7</v>
      </c>
      <c r="BF73" s="16">
        <v>15</v>
      </c>
      <c r="BG73" s="16">
        <v>99.9</v>
      </c>
      <c r="BH73" s="13">
        <v>2</v>
      </c>
      <c r="BI73" s="13">
        <v>1</v>
      </c>
      <c r="BJ73" s="13">
        <v>2</v>
      </c>
      <c r="BK73" s="13">
        <v>2</v>
      </c>
      <c r="BL73" s="13">
        <v>2</v>
      </c>
      <c r="BM73" s="13">
        <v>2</v>
      </c>
      <c r="BN73" s="13">
        <v>1</v>
      </c>
      <c r="BO73" s="13">
        <v>1</v>
      </c>
    </row>
    <row r="74" spans="1:67" ht="15.6" x14ac:dyDescent="0.3">
      <c r="A74">
        <v>58</v>
      </c>
      <c r="B74" t="s">
        <v>640</v>
      </c>
      <c r="C74" s="9">
        <v>242726</v>
      </c>
      <c r="D74" s="11">
        <v>57</v>
      </c>
      <c r="E74" s="11">
        <v>231952</v>
      </c>
      <c r="F74" s="11">
        <v>2023</v>
      </c>
      <c r="G74" s="5" t="s">
        <v>141</v>
      </c>
      <c r="H74" s="5">
        <v>2023</v>
      </c>
      <c r="I74" s="5" t="s">
        <v>142</v>
      </c>
      <c r="J74" s="5">
        <v>1</v>
      </c>
      <c r="K74" s="5">
        <v>1</v>
      </c>
      <c r="L74" s="5" t="s">
        <v>62</v>
      </c>
      <c r="M74" s="5">
        <v>2.78</v>
      </c>
      <c r="N74" s="5">
        <v>4.8899999999999997</v>
      </c>
      <c r="O74" s="5">
        <v>5.68</v>
      </c>
      <c r="P74" s="5">
        <v>2.63</v>
      </c>
      <c r="Q74" s="5">
        <v>2.48</v>
      </c>
      <c r="R74" s="5">
        <v>1.84</v>
      </c>
      <c r="S74" s="5">
        <v>2.35</v>
      </c>
      <c r="T74" s="5">
        <v>2.61</v>
      </c>
      <c r="U74" s="5">
        <v>23.13</v>
      </c>
      <c r="V74" s="5">
        <v>13.06</v>
      </c>
      <c r="W74" s="5">
        <v>-0.88</v>
      </c>
      <c r="X74" s="5">
        <v>-1.26</v>
      </c>
      <c r="Y74" s="5">
        <v>-0.52</v>
      </c>
      <c r="Z74" s="5">
        <v>-17.22</v>
      </c>
      <c r="AA74" s="5">
        <v>22.45</v>
      </c>
      <c r="AB74" s="5">
        <v>-3.02</v>
      </c>
      <c r="AC74" s="5">
        <v>-55.16</v>
      </c>
      <c r="AD74" s="5">
        <v>-0.82</v>
      </c>
      <c r="AE74" s="5">
        <v>-0.41</v>
      </c>
      <c r="AF74" s="5">
        <v>0.15</v>
      </c>
      <c r="AG74" s="5">
        <v>0</v>
      </c>
      <c r="AH74" s="5">
        <v>0.28000000000000003</v>
      </c>
      <c r="AI74" s="5">
        <v>0.28999999999999998</v>
      </c>
      <c r="AJ74" s="5">
        <v>0.08</v>
      </c>
      <c r="AK74" s="5">
        <v>0.05</v>
      </c>
      <c r="AL74" s="5">
        <v>0.11</v>
      </c>
      <c r="AM74" s="5">
        <v>0.08</v>
      </c>
      <c r="AN74" s="5">
        <v>-0.66</v>
      </c>
      <c r="AO74" s="5">
        <v>1.0900000000000001</v>
      </c>
      <c r="AP74" s="5">
        <v>-3.62</v>
      </c>
      <c r="AQ74" s="5">
        <v>0</v>
      </c>
      <c r="AR74" s="5">
        <v>-0.44</v>
      </c>
      <c r="AS74" s="5">
        <v>-0.42</v>
      </c>
      <c r="AT74" s="5">
        <v>-0.47</v>
      </c>
      <c r="AU74" s="5">
        <v>0.28000000000000003</v>
      </c>
      <c r="AV74" s="25">
        <v>155.65</v>
      </c>
      <c r="AW74" s="25">
        <v>242.73849999999999</v>
      </c>
      <c r="AX74" s="26">
        <v>33</v>
      </c>
      <c r="AY74" s="27">
        <v>233.06199999999899</v>
      </c>
      <c r="AZ74" s="26">
        <v>29</v>
      </c>
      <c r="BA74" s="27">
        <v>219.05849999999899</v>
      </c>
      <c r="BB74" s="26">
        <v>71</v>
      </c>
      <c r="BC74" s="13" t="s">
        <v>723</v>
      </c>
      <c r="BD74" s="16">
        <v>18.100000000000001</v>
      </c>
      <c r="BE74" s="16">
        <v>2.8</v>
      </c>
      <c r="BF74" s="16">
        <v>15.3</v>
      </c>
      <c r="BG74" s="16">
        <v>99.4</v>
      </c>
      <c r="BH74" s="13">
        <v>2</v>
      </c>
      <c r="BI74" s="13">
        <v>1</v>
      </c>
      <c r="BJ74" s="13">
        <v>1</v>
      </c>
      <c r="BK74" s="13">
        <v>1</v>
      </c>
      <c r="BL74" s="13">
        <v>2</v>
      </c>
      <c r="BM74" s="13">
        <v>2</v>
      </c>
      <c r="BN74" s="13">
        <v>1</v>
      </c>
      <c r="BO74" s="13">
        <v>3</v>
      </c>
    </row>
    <row r="75" spans="1:67" ht="15.6" x14ac:dyDescent="0.3">
      <c r="A75">
        <v>59</v>
      </c>
      <c r="B75" t="s">
        <v>639</v>
      </c>
      <c r="C75" s="9">
        <v>243024</v>
      </c>
      <c r="D75" s="11">
        <v>58</v>
      </c>
      <c r="E75" s="11">
        <v>222333</v>
      </c>
      <c r="F75" s="11">
        <v>2022</v>
      </c>
      <c r="G75" s="5" t="s">
        <v>60</v>
      </c>
      <c r="H75" s="5">
        <v>2023</v>
      </c>
      <c r="I75" s="5" t="s">
        <v>143</v>
      </c>
      <c r="J75" s="5">
        <v>1</v>
      </c>
      <c r="K75" s="5">
        <v>1</v>
      </c>
      <c r="L75" s="5" t="s">
        <v>62</v>
      </c>
      <c r="M75" s="5">
        <v>6.01</v>
      </c>
      <c r="N75" s="5">
        <v>8.82</v>
      </c>
      <c r="O75" s="5">
        <v>11.71</v>
      </c>
      <c r="P75" s="5">
        <v>9.58</v>
      </c>
      <c r="Q75" s="5">
        <v>0.59</v>
      </c>
      <c r="R75" s="5">
        <v>0.25</v>
      </c>
      <c r="S75" s="5">
        <v>1.97</v>
      </c>
      <c r="T75" s="5">
        <v>2.0699999999999998</v>
      </c>
      <c r="U75" s="5">
        <v>17.46</v>
      </c>
      <c r="V75" s="5">
        <v>11.74</v>
      </c>
      <c r="W75" s="5">
        <v>0.14000000000000001</v>
      </c>
      <c r="X75" s="5">
        <v>-0.34</v>
      </c>
      <c r="Y75" s="5">
        <v>-1.1000000000000001</v>
      </c>
      <c r="Z75" s="5">
        <v>-12.28</v>
      </c>
      <c r="AA75" s="5">
        <v>19.04</v>
      </c>
      <c r="AB75" s="5">
        <v>-0.95</v>
      </c>
      <c r="AC75" s="5">
        <v>-59.45</v>
      </c>
      <c r="AD75" s="5">
        <v>-1.03</v>
      </c>
      <c r="AE75" s="5">
        <v>-0.56000000000000005</v>
      </c>
      <c r="AF75" s="5">
        <v>-0.3</v>
      </c>
      <c r="AG75" s="5">
        <v>0</v>
      </c>
      <c r="AH75" s="5">
        <v>0.19</v>
      </c>
      <c r="AI75" s="5">
        <v>0.13</v>
      </c>
      <c r="AJ75" s="5">
        <v>0.06</v>
      </c>
      <c r="AK75" s="5">
        <v>-0.03</v>
      </c>
      <c r="AL75" s="5">
        <v>0.02</v>
      </c>
      <c r="AM75" s="5">
        <v>7.0000000000000007E-2</v>
      </c>
      <c r="AN75" s="5">
        <v>0.51</v>
      </c>
      <c r="AO75" s="5">
        <v>-0.84</v>
      </c>
      <c r="AP75" s="5">
        <v>3.15</v>
      </c>
      <c r="AQ75" s="5">
        <v>0</v>
      </c>
      <c r="AR75" s="5">
        <v>-0.36</v>
      </c>
      <c r="AS75" s="5">
        <v>-0.09</v>
      </c>
      <c r="AT75" s="5">
        <v>-7.0000000000000007E-2</v>
      </c>
      <c r="AU75" s="5">
        <v>0.28000000000000003</v>
      </c>
      <c r="AV75" s="25">
        <v>153.46</v>
      </c>
      <c r="AW75" s="25">
        <v>210.909999999999</v>
      </c>
      <c r="AX75" s="26">
        <v>239</v>
      </c>
      <c r="AY75" s="27">
        <v>195.00099999999901</v>
      </c>
      <c r="AZ75" s="26">
        <v>261</v>
      </c>
      <c r="BA75" s="27">
        <v>196.17500000000001</v>
      </c>
      <c r="BB75" s="26">
        <v>235</v>
      </c>
      <c r="BC75" s="13" t="s">
        <v>721</v>
      </c>
      <c r="BD75" s="16">
        <v>18.3</v>
      </c>
      <c r="BE75" s="16">
        <v>2.9</v>
      </c>
      <c r="BF75" s="16">
        <v>15.7</v>
      </c>
      <c r="BG75" s="16">
        <v>99.7</v>
      </c>
      <c r="BH75" s="13">
        <v>2</v>
      </c>
      <c r="BI75" s="13">
        <v>1</v>
      </c>
      <c r="BJ75" s="13">
        <v>2</v>
      </c>
      <c r="BK75" s="13">
        <v>2</v>
      </c>
      <c r="BL75" s="13">
        <v>2</v>
      </c>
      <c r="BM75" s="13">
        <v>2</v>
      </c>
      <c r="BN75" s="13">
        <v>1</v>
      </c>
      <c r="BO75" s="13">
        <v>2</v>
      </c>
    </row>
    <row r="76" spans="1:67" ht="15.6" x14ac:dyDescent="0.3">
      <c r="A76">
        <v>60</v>
      </c>
      <c r="B76" t="s">
        <v>638</v>
      </c>
      <c r="C76" s="9">
        <v>242621</v>
      </c>
      <c r="D76" s="11">
        <v>59</v>
      </c>
      <c r="E76" s="11">
        <v>230817</v>
      </c>
      <c r="F76" s="11">
        <v>2023</v>
      </c>
      <c r="G76" s="5" t="s">
        <v>63</v>
      </c>
      <c r="H76" s="5">
        <v>2023</v>
      </c>
      <c r="I76" s="5" t="s">
        <v>144</v>
      </c>
      <c r="J76" s="5">
        <v>2</v>
      </c>
      <c r="K76" s="5">
        <v>2</v>
      </c>
      <c r="L76" s="5" t="s">
        <v>62</v>
      </c>
      <c r="M76" s="5">
        <v>4.46</v>
      </c>
      <c r="N76" s="5">
        <v>7.29</v>
      </c>
      <c r="O76" s="5">
        <v>10.06</v>
      </c>
      <c r="P76" s="5">
        <v>8.6999999999999993</v>
      </c>
      <c r="Q76" s="5">
        <v>0.8</v>
      </c>
      <c r="R76" s="5">
        <v>0.3</v>
      </c>
      <c r="S76" s="5">
        <v>0.99</v>
      </c>
      <c r="T76" s="5">
        <v>1.03</v>
      </c>
      <c r="U76" s="5">
        <v>14.54</v>
      </c>
      <c r="V76" s="5">
        <v>9.9499999999999993</v>
      </c>
      <c r="W76" s="5">
        <v>-0.8</v>
      </c>
      <c r="X76" s="5">
        <v>-0.78</v>
      </c>
      <c r="Y76" s="5">
        <v>-1.88</v>
      </c>
      <c r="Z76" s="5">
        <v>-12.95</v>
      </c>
      <c r="AA76" s="5">
        <v>14.52</v>
      </c>
      <c r="AB76" s="5">
        <v>4.4000000000000004</v>
      </c>
      <c r="AC76" s="5">
        <v>-57.1</v>
      </c>
      <c r="AD76" s="5">
        <v>-1.1200000000000001</v>
      </c>
      <c r="AE76" s="5">
        <v>0.23</v>
      </c>
      <c r="AF76" s="5">
        <v>0.05</v>
      </c>
      <c r="AG76" s="5">
        <v>0</v>
      </c>
      <c r="AH76" s="5">
        <v>0.28999999999999998</v>
      </c>
      <c r="AI76" s="5">
        <v>0.17</v>
      </c>
      <c r="AJ76" s="5">
        <v>0.09</v>
      </c>
      <c r="AK76" s="5">
        <v>0.06</v>
      </c>
      <c r="AL76" s="5">
        <v>0.14000000000000001</v>
      </c>
      <c r="AM76" s="5">
        <v>0.06</v>
      </c>
      <c r="AN76" s="5">
        <v>-0.87</v>
      </c>
      <c r="AO76" s="5">
        <v>-0.12</v>
      </c>
      <c r="AP76" s="5">
        <v>1.53</v>
      </c>
      <c r="AQ76" s="5">
        <v>0</v>
      </c>
      <c r="AR76" s="5">
        <v>-0.49</v>
      </c>
      <c r="AS76" s="5">
        <v>-0.53</v>
      </c>
      <c r="AT76" s="5">
        <v>-0.61</v>
      </c>
      <c r="AU76" s="5">
        <v>0.34</v>
      </c>
      <c r="AV76" s="25">
        <v>159</v>
      </c>
      <c r="AW76" s="25">
        <v>212.23399999999901</v>
      </c>
      <c r="AX76" s="26">
        <v>233</v>
      </c>
      <c r="AY76" s="27">
        <v>205.77249999999901</v>
      </c>
      <c r="AZ76" s="26">
        <v>199</v>
      </c>
      <c r="BA76" s="27">
        <v>198.13399999999999</v>
      </c>
      <c r="BB76" s="26">
        <v>227</v>
      </c>
      <c r="BC76" s="13" t="s">
        <v>726</v>
      </c>
      <c r="BD76" s="16">
        <v>17.5</v>
      </c>
      <c r="BE76" s="16">
        <v>2.8</v>
      </c>
      <c r="BF76" s="16">
        <v>16</v>
      </c>
      <c r="BG76" s="16">
        <v>99.6</v>
      </c>
      <c r="BH76" s="13">
        <v>2</v>
      </c>
      <c r="BI76" s="13">
        <v>1</v>
      </c>
      <c r="BJ76" s="13">
        <v>2</v>
      </c>
      <c r="BK76" s="13">
        <v>2</v>
      </c>
      <c r="BL76" s="13">
        <v>2</v>
      </c>
      <c r="BM76" s="13">
        <v>2</v>
      </c>
      <c r="BN76" s="13">
        <v>1</v>
      </c>
      <c r="BO76" s="13">
        <v>2</v>
      </c>
    </row>
    <row r="77" spans="1:67" ht="15.6" x14ac:dyDescent="0.3">
      <c r="A77">
        <v>61</v>
      </c>
      <c r="B77" t="s">
        <v>637</v>
      </c>
      <c r="C77" s="9">
        <v>242557</v>
      </c>
      <c r="D77" s="11">
        <v>60</v>
      </c>
      <c r="E77" s="11">
        <v>230817</v>
      </c>
      <c r="F77" s="11">
        <v>2023</v>
      </c>
      <c r="G77" s="5" t="s">
        <v>63</v>
      </c>
      <c r="H77" s="5">
        <v>2023</v>
      </c>
      <c r="I77" s="5" t="s">
        <v>144</v>
      </c>
      <c r="J77" s="5">
        <v>2</v>
      </c>
      <c r="K77" s="5">
        <v>2</v>
      </c>
      <c r="L77" s="5" t="s">
        <v>62</v>
      </c>
      <c r="M77" s="5">
        <v>6.15</v>
      </c>
      <c r="N77" s="5">
        <v>10.210000000000001</v>
      </c>
      <c r="O77" s="5">
        <v>12.66</v>
      </c>
      <c r="P77" s="5">
        <v>9.7200000000000006</v>
      </c>
      <c r="Q77" s="5">
        <v>0.82</v>
      </c>
      <c r="R77" s="5">
        <v>0.51</v>
      </c>
      <c r="S77" s="5">
        <v>1.52</v>
      </c>
      <c r="T77" s="5">
        <v>1.71</v>
      </c>
      <c r="U77" s="5">
        <v>11.32</v>
      </c>
      <c r="V77" s="5">
        <v>6.47</v>
      </c>
      <c r="W77" s="5">
        <v>-0.06</v>
      </c>
      <c r="X77" s="5">
        <v>0.06</v>
      </c>
      <c r="Y77" s="5">
        <v>-2.08</v>
      </c>
      <c r="Z77" s="5">
        <v>-11.52</v>
      </c>
      <c r="AA77" s="5">
        <v>17.79</v>
      </c>
      <c r="AB77" s="5">
        <v>6.3</v>
      </c>
      <c r="AC77" s="5">
        <v>-65.05</v>
      </c>
      <c r="AD77" s="5">
        <v>-1.32</v>
      </c>
      <c r="AE77" s="5">
        <v>-0.42</v>
      </c>
      <c r="AF77" s="5">
        <v>-0.04</v>
      </c>
      <c r="AG77" s="5">
        <v>0</v>
      </c>
      <c r="AH77" s="5">
        <v>0.3</v>
      </c>
      <c r="AI77" s="5">
        <v>0.21</v>
      </c>
      <c r="AJ77" s="5">
        <v>0.09</v>
      </c>
      <c r="AK77" s="5">
        <v>0.03</v>
      </c>
      <c r="AL77" s="5">
        <v>0.12</v>
      </c>
      <c r="AM77" s="5">
        <v>7.0000000000000007E-2</v>
      </c>
      <c r="AN77" s="5">
        <v>0.21</v>
      </c>
      <c r="AO77" s="5">
        <v>-0.72</v>
      </c>
      <c r="AP77" s="5">
        <v>5.24</v>
      </c>
      <c r="AQ77" s="5">
        <v>0</v>
      </c>
      <c r="AR77" s="5">
        <v>-0.65</v>
      </c>
      <c r="AS77" s="5">
        <v>-0.66</v>
      </c>
      <c r="AT77" s="5">
        <v>-0.8</v>
      </c>
      <c r="AU77" s="5">
        <v>0.34</v>
      </c>
      <c r="AV77" s="25">
        <v>157.57</v>
      </c>
      <c r="AW77" s="25">
        <v>220.63799999999901</v>
      </c>
      <c r="AX77" s="26">
        <v>189</v>
      </c>
      <c r="AY77" s="27">
        <v>202.203499999999</v>
      </c>
      <c r="AZ77" s="26">
        <v>218</v>
      </c>
      <c r="BA77" s="27">
        <v>212.17399999999901</v>
      </c>
      <c r="BB77" s="26">
        <v>120</v>
      </c>
      <c r="BC77" s="13" t="s">
        <v>726</v>
      </c>
      <c r="BD77" s="16">
        <v>19</v>
      </c>
      <c r="BE77" s="16">
        <v>3.4</v>
      </c>
      <c r="BF77" s="16">
        <v>17.8</v>
      </c>
      <c r="BG77" s="16">
        <v>99.4</v>
      </c>
      <c r="BH77" s="13">
        <v>2</v>
      </c>
      <c r="BI77" s="13">
        <v>1</v>
      </c>
      <c r="BJ77" s="13">
        <v>2</v>
      </c>
      <c r="BK77" s="13">
        <v>2</v>
      </c>
      <c r="BL77" s="13">
        <v>2</v>
      </c>
      <c r="BM77" s="13">
        <v>1</v>
      </c>
      <c r="BN77" s="13">
        <v>1</v>
      </c>
      <c r="BO77" s="13">
        <v>2</v>
      </c>
    </row>
    <row r="78" spans="1:67" ht="15.6" x14ac:dyDescent="0.3">
      <c r="A78">
        <v>62</v>
      </c>
      <c r="B78" t="s">
        <v>636</v>
      </c>
      <c r="C78" s="9">
        <v>240562</v>
      </c>
      <c r="D78" s="11">
        <v>61</v>
      </c>
      <c r="E78" s="11">
        <v>220032</v>
      </c>
      <c r="F78" s="11">
        <v>2022</v>
      </c>
      <c r="G78" s="5" t="s">
        <v>88</v>
      </c>
      <c r="H78" s="5">
        <v>2020</v>
      </c>
      <c r="I78" s="5" t="s">
        <v>145</v>
      </c>
      <c r="J78" s="5">
        <v>2</v>
      </c>
      <c r="K78" s="5">
        <v>2</v>
      </c>
      <c r="L78" s="5" t="s">
        <v>62</v>
      </c>
      <c r="M78" s="5">
        <v>6.7</v>
      </c>
      <c r="N78" s="5">
        <v>10.41</v>
      </c>
      <c r="O78" s="5">
        <v>12.01</v>
      </c>
      <c r="P78" s="5">
        <v>9.61</v>
      </c>
      <c r="Q78" s="5">
        <v>1.75</v>
      </c>
      <c r="R78" s="5">
        <v>1.34</v>
      </c>
      <c r="S78" s="5">
        <v>2.1800000000000002</v>
      </c>
      <c r="T78" s="5">
        <v>2.69</v>
      </c>
      <c r="U78" s="5">
        <v>26.18</v>
      </c>
      <c r="V78" s="5">
        <v>19.399999999999999</v>
      </c>
      <c r="W78" s="5">
        <v>0.68</v>
      </c>
      <c r="X78" s="5">
        <v>0.39</v>
      </c>
      <c r="Y78" s="5">
        <v>-1.2</v>
      </c>
      <c r="Z78" s="5">
        <v>-16</v>
      </c>
      <c r="AA78" s="5">
        <v>17.52</v>
      </c>
      <c r="AB78" s="5">
        <v>3.87</v>
      </c>
      <c r="AC78" s="5">
        <v>7.88</v>
      </c>
      <c r="AD78" s="5">
        <v>-0.96</v>
      </c>
      <c r="AE78" s="5">
        <v>-0.7</v>
      </c>
      <c r="AF78" s="5">
        <v>-0.66</v>
      </c>
      <c r="AG78" s="5">
        <v>0</v>
      </c>
      <c r="AH78" s="5">
        <v>0.23</v>
      </c>
      <c r="AI78" s="5">
        <v>-0.06</v>
      </c>
      <c r="AJ78" s="5">
        <v>0.06</v>
      </c>
      <c r="AK78" s="5">
        <v>0</v>
      </c>
      <c r="AL78" s="5">
        <v>7.0000000000000007E-2</v>
      </c>
      <c r="AM78" s="5">
        <v>0.08</v>
      </c>
      <c r="AN78" s="5">
        <v>-0.44</v>
      </c>
      <c r="AO78" s="5">
        <v>-0.83</v>
      </c>
      <c r="AP78" s="5">
        <v>2.33</v>
      </c>
      <c r="AQ78" s="5">
        <v>0</v>
      </c>
      <c r="AR78" s="5">
        <v>-0.41</v>
      </c>
      <c r="AS78" s="5">
        <v>-0.59</v>
      </c>
      <c r="AT78" s="5">
        <v>-0.33</v>
      </c>
      <c r="AU78" s="5">
        <v>0.5</v>
      </c>
      <c r="AV78" s="25">
        <v>157.46</v>
      </c>
      <c r="AW78" s="25">
        <v>230.81099999999901</v>
      </c>
      <c r="AX78" s="26">
        <v>103</v>
      </c>
      <c r="AY78" s="27">
        <v>217.16299999999899</v>
      </c>
      <c r="AZ78" s="26">
        <v>108</v>
      </c>
      <c r="BA78" s="27">
        <v>217.05949999999899</v>
      </c>
      <c r="BB78" s="26">
        <v>83</v>
      </c>
      <c r="BC78" s="13"/>
      <c r="BD78" s="16">
        <v>19.2</v>
      </c>
      <c r="BE78" s="16">
        <v>2.8</v>
      </c>
      <c r="BF78" s="16">
        <v>14.4</v>
      </c>
      <c r="BG78" s="16">
        <v>99.8</v>
      </c>
      <c r="BH78" s="13">
        <v>1</v>
      </c>
      <c r="BI78" s="13">
        <v>1</v>
      </c>
      <c r="BJ78" s="13">
        <v>1</v>
      </c>
      <c r="BK78" s="13">
        <v>2</v>
      </c>
      <c r="BL78" s="13">
        <v>2</v>
      </c>
      <c r="BM78" s="13">
        <v>2</v>
      </c>
      <c r="BN78" s="13">
        <v>1</v>
      </c>
      <c r="BO78" s="13">
        <v>2</v>
      </c>
    </row>
    <row r="79" spans="1:67" ht="15.6" x14ac:dyDescent="0.3">
      <c r="A79">
        <v>63</v>
      </c>
      <c r="B79" t="s">
        <v>635</v>
      </c>
      <c r="C79" s="9">
        <v>240599</v>
      </c>
      <c r="D79" s="11">
        <v>62</v>
      </c>
      <c r="E79" s="11">
        <v>220032</v>
      </c>
      <c r="F79" s="11">
        <v>2022</v>
      </c>
      <c r="G79" s="5" t="s">
        <v>88</v>
      </c>
      <c r="H79" s="5" t="s">
        <v>146</v>
      </c>
      <c r="I79" s="5" t="s">
        <v>146</v>
      </c>
      <c r="J79" s="5">
        <v>1</v>
      </c>
      <c r="K79" s="5">
        <v>1</v>
      </c>
      <c r="L79" s="5" t="s">
        <v>62</v>
      </c>
      <c r="M79" s="5">
        <v>6.71</v>
      </c>
      <c r="N79" s="5">
        <v>10.6</v>
      </c>
      <c r="O79" s="5">
        <v>13.61</v>
      </c>
      <c r="P79" s="5">
        <v>10.7</v>
      </c>
      <c r="Q79" s="5">
        <v>2.2999999999999998</v>
      </c>
      <c r="R79" s="5">
        <v>1.26</v>
      </c>
      <c r="S79" s="5">
        <v>2.35</v>
      </c>
      <c r="T79" s="5">
        <v>2.61</v>
      </c>
      <c r="U79" s="5">
        <v>20.77</v>
      </c>
      <c r="V79" s="5">
        <v>16.72</v>
      </c>
      <c r="W79" s="5">
        <v>0.04</v>
      </c>
      <c r="X79" s="5">
        <v>-0.2</v>
      </c>
      <c r="Y79" s="5">
        <v>-0.75</v>
      </c>
      <c r="Z79" s="5">
        <v>-15.58</v>
      </c>
      <c r="AA79" s="5">
        <v>22.74</v>
      </c>
      <c r="AB79" s="5">
        <v>-2.57</v>
      </c>
      <c r="AC79" s="5">
        <v>-12.62</v>
      </c>
      <c r="AD79" s="5">
        <v>-1.44</v>
      </c>
      <c r="AE79" s="5">
        <v>-0.53</v>
      </c>
      <c r="AF79" s="5">
        <v>-0.38</v>
      </c>
      <c r="AG79" s="5">
        <v>0</v>
      </c>
      <c r="AH79" s="5">
        <v>0.25</v>
      </c>
      <c r="AI79" s="5">
        <v>-0.06</v>
      </c>
      <c r="AJ79" s="5">
        <v>0.08</v>
      </c>
      <c r="AK79" s="5">
        <v>-0.02</v>
      </c>
      <c r="AL79" s="5">
        <v>0.13</v>
      </c>
      <c r="AM79" s="5">
        <v>0.04</v>
      </c>
      <c r="AN79" s="5">
        <v>-0.41</v>
      </c>
      <c r="AO79" s="5">
        <v>-0.26</v>
      </c>
      <c r="AP79" s="5">
        <v>2.29</v>
      </c>
      <c r="AQ79" s="5">
        <v>0</v>
      </c>
      <c r="AR79" s="5">
        <v>-0.22</v>
      </c>
      <c r="AS79" s="5">
        <v>-0.06</v>
      </c>
      <c r="AT79" s="5">
        <v>-0.1</v>
      </c>
      <c r="AU79" s="5">
        <v>0.45</v>
      </c>
      <c r="AV79" s="25">
        <v>157.81</v>
      </c>
      <c r="AW79" s="25">
        <v>221.68899999999999</v>
      </c>
      <c r="AX79" s="26">
        <v>180</v>
      </c>
      <c r="AY79" s="27">
        <v>202.81950000000001</v>
      </c>
      <c r="AZ79" s="26">
        <v>214</v>
      </c>
      <c r="BA79" s="27">
        <v>204.648</v>
      </c>
      <c r="BB79" s="26">
        <v>174</v>
      </c>
      <c r="BC79" s="13"/>
      <c r="BD79" s="16">
        <v>17.399999999999999</v>
      </c>
      <c r="BE79" s="16">
        <v>3.2</v>
      </c>
      <c r="BF79" s="16">
        <v>18.600000000000001</v>
      </c>
      <c r="BG79" s="16">
        <v>99.4</v>
      </c>
      <c r="BH79" s="13">
        <v>2</v>
      </c>
      <c r="BI79" s="13">
        <v>1</v>
      </c>
      <c r="BJ79" s="13">
        <v>2</v>
      </c>
      <c r="BK79" s="13">
        <v>2</v>
      </c>
      <c r="BL79" s="13">
        <v>2</v>
      </c>
      <c r="BM79" s="13">
        <v>3</v>
      </c>
      <c r="BN79" s="13">
        <v>1</v>
      </c>
      <c r="BO79" s="13">
        <v>2</v>
      </c>
    </row>
    <row r="80" spans="1:67" ht="15.6" x14ac:dyDescent="0.3">
      <c r="A80">
        <v>64</v>
      </c>
      <c r="B80" t="s">
        <v>634</v>
      </c>
      <c r="C80" s="9">
        <v>241996</v>
      </c>
      <c r="D80" s="11">
        <v>63</v>
      </c>
      <c r="E80" s="11" t="s">
        <v>700</v>
      </c>
      <c r="F80" s="11">
        <v>2022</v>
      </c>
      <c r="G80" s="5" t="s">
        <v>72</v>
      </c>
      <c r="H80" s="5">
        <v>2022</v>
      </c>
      <c r="I80" s="5" t="s">
        <v>147</v>
      </c>
      <c r="J80" s="5">
        <v>1</v>
      </c>
      <c r="K80" s="5">
        <v>1</v>
      </c>
      <c r="L80" s="5" t="s">
        <v>59</v>
      </c>
      <c r="M80" s="5">
        <v>4.82</v>
      </c>
      <c r="N80" s="5">
        <v>8.2799999999999994</v>
      </c>
      <c r="O80" s="5">
        <v>9.25</v>
      </c>
      <c r="P80" s="5">
        <v>7.87</v>
      </c>
      <c r="Q80" s="5">
        <v>1.1399999999999999</v>
      </c>
      <c r="R80" s="5">
        <v>1.0900000000000001</v>
      </c>
      <c r="S80" s="5">
        <v>2.16</v>
      </c>
      <c r="T80" s="5">
        <v>2.5</v>
      </c>
      <c r="U80" s="5">
        <v>18.02</v>
      </c>
      <c r="V80" s="5">
        <v>16.45</v>
      </c>
      <c r="W80" s="5">
        <v>0.11</v>
      </c>
      <c r="X80" s="5">
        <v>0.11</v>
      </c>
      <c r="Y80" s="5">
        <v>-0.53</v>
      </c>
      <c r="Z80" s="5">
        <v>-14.11</v>
      </c>
      <c r="AA80" s="5">
        <v>23.14</v>
      </c>
      <c r="AB80" s="5">
        <v>-1.33</v>
      </c>
      <c r="AC80" s="5">
        <v>-57.67</v>
      </c>
      <c r="AD80" s="5">
        <v>-1.53</v>
      </c>
      <c r="AE80" s="5">
        <v>-1.1499999999999999</v>
      </c>
      <c r="AF80" s="5">
        <v>-0.44</v>
      </c>
      <c r="AG80" s="5">
        <v>0</v>
      </c>
      <c r="AH80" s="5">
        <v>0.23</v>
      </c>
      <c r="AI80" s="5">
        <v>0.03</v>
      </c>
      <c r="AJ80" s="5">
        <v>0.03</v>
      </c>
      <c r="AK80" s="5">
        <v>0.01</v>
      </c>
      <c r="AL80" s="5">
        <v>0.13</v>
      </c>
      <c r="AM80" s="5">
        <v>7.0000000000000007E-2</v>
      </c>
      <c r="AN80" s="5">
        <v>-0.35</v>
      </c>
      <c r="AO80" s="5">
        <v>-0.33</v>
      </c>
      <c r="AP80" s="5">
        <v>0.89</v>
      </c>
      <c r="AQ80" s="5">
        <v>0</v>
      </c>
      <c r="AR80" s="5">
        <v>-0.09</v>
      </c>
      <c r="AS80" s="5">
        <v>0.28999999999999998</v>
      </c>
      <c r="AT80" s="5">
        <v>-0.08</v>
      </c>
      <c r="AU80" s="5">
        <v>0.31</v>
      </c>
      <c r="AV80" s="25">
        <v>159.86000000000001</v>
      </c>
      <c r="AW80" s="25">
        <v>223.9605</v>
      </c>
      <c r="AX80" s="26">
        <v>156</v>
      </c>
      <c r="AY80" s="27">
        <v>202.02699999999999</v>
      </c>
      <c r="AZ80" s="26">
        <v>222</v>
      </c>
      <c r="BA80" s="27">
        <v>205.6635</v>
      </c>
      <c r="BB80" s="26">
        <v>169</v>
      </c>
      <c r="BC80" s="13"/>
      <c r="BD80" s="16">
        <v>19.100000000000001</v>
      </c>
      <c r="BE80" s="16">
        <v>3</v>
      </c>
      <c r="BF80" s="16">
        <v>15.6</v>
      </c>
      <c r="BG80" s="16">
        <v>99.9</v>
      </c>
      <c r="BH80" s="13">
        <v>2</v>
      </c>
      <c r="BI80" s="13">
        <v>1</v>
      </c>
      <c r="BJ80" s="13">
        <v>1</v>
      </c>
      <c r="BK80" s="13">
        <v>2</v>
      </c>
      <c r="BL80" s="13">
        <v>2</v>
      </c>
      <c r="BM80" s="13">
        <v>2</v>
      </c>
      <c r="BN80" s="13">
        <v>1</v>
      </c>
      <c r="BO80" s="13">
        <v>2</v>
      </c>
    </row>
    <row r="81" spans="1:67" ht="15.6" x14ac:dyDescent="0.3">
      <c r="A81">
        <v>65</v>
      </c>
      <c r="B81" t="s">
        <v>633</v>
      </c>
      <c r="C81" s="9">
        <v>242452</v>
      </c>
      <c r="D81" s="11">
        <v>64</v>
      </c>
      <c r="E81" s="11">
        <v>230453</v>
      </c>
      <c r="F81" s="11">
        <v>2023</v>
      </c>
      <c r="G81" s="5" t="s">
        <v>148</v>
      </c>
      <c r="H81" s="5">
        <v>2021</v>
      </c>
      <c r="I81" s="5" t="s">
        <v>149</v>
      </c>
      <c r="J81" s="5">
        <v>1</v>
      </c>
      <c r="K81" s="5">
        <v>1</v>
      </c>
      <c r="L81" s="5" t="s">
        <v>62</v>
      </c>
      <c r="M81" s="5">
        <v>5.73</v>
      </c>
      <c r="N81" s="5">
        <v>9.65</v>
      </c>
      <c r="O81" s="5">
        <v>10.82</v>
      </c>
      <c r="P81" s="5">
        <v>9.35</v>
      </c>
      <c r="Q81" s="5">
        <v>1.02</v>
      </c>
      <c r="R81" s="5">
        <v>0.96</v>
      </c>
      <c r="S81" s="5">
        <v>0.69</v>
      </c>
      <c r="T81" s="5">
        <v>0.89</v>
      </c>
      <c r="U81" s="5">
        <v>10.62</v>
      </c>
      <c r="V81" s="5">
        <v>6.67</v>
      </c>
      <c r="W81" s="5">
        <v>-0.16</v>
      </c>
      <c r="X81" s="5">
        <v>-0.82</v>
      </c>
      <c r="Y81" s="5">
        <v>-3</v>
      </c>
      <c r="Z81" s="5">
        <v>-11.91</v>
      </c>
      <c r="AA81" s="5">
        <v>21.2</v>
      </c>
      <c r="AB81" s="5">
        <v>4.0999999999999996</v>
      </c>
      <c r="AC81" s="5">
        <v>-55.28</v>
      </c>
      <c r="AD81" s="5">
        <v>-0.68</v>
      </c>
      <c r="AE81" s="5">
        <v>-0.6</v>
      </c>
      <c r="AF81" s="5">
        <v>-0.32</v>
      </c>
      <c r="AG81" s="5">
        <v>0</v>
      </c>
      <c r="AH81" s="5">
        <v>0.22</v>
      </c>
      <c r="AI81" s="5">
        <v>-0.04</v>
      </c>
      <c r="AJ81" s="5">
        <v>0.09</v>
      </c>
      <c r="AK81" s="5">
        <v>0.01</v>
      </c>
      <c r="AL81" s="5">
        <v>0.11</v>
      </c>
      <c r="AM81" s="5">
        <v>0.03</v>
      </c>
      <c r="AN81" s="5">
        <v>-0.32</v>
      </c>
      <c r="AO81" s="5">
        <v>-0.52</v>
      </c>
      <c r="AP81" s="5">
        <v>2.4</v>
      </c>
      <c r="AQ81" s="5">
        <v>0</v>
      </c>
      <c r="AR81" s="5">
        <v>-0.15</v>
      </c>
      <c r="AS81" s="5">
        <v>0.45</v>
      </c>
      <c r="AT81" s="5">
        <v>-0.12</v>
      </c>
      <c r="AU81" s="5">
        <v>0.39</v>
      </c>
      <c r="AV81" s="25">
        <v>144.94999999999999</v>
      </c>
      <c r="AW81" s="25">
        <v>207.45699999999999</v>
      </c>
      <c r="AX81" s="26">
        <v>269</v>
      </c>
      <c r="AY81" s="27">
        <v>188.10149999999999</v>
      </c>
      <c r="AZ81" s="26">
        <v>286</v>
      </c>
      <c r="BA81" s="27">
        <v>192.35249999999999</v>
      </c>
      <c r="BB81" s="26">
        <v>257</v>
      </c>
      <c r="BC81" s="13" t="s">
        <v>722</v>
      </c>
      <c r="BD81" s="16">
        <v>17.3</v>
      </c>
      <c r="BE81" s="16">
        <v>2.2999999999999998</v>
      </c>
      <c r="BF81" s="16">
        <v>13.1</v>
      </c>
      <c r="BG81" s="16">
        <v>99.9</v>
      </c>
      <c r="BH81" s="13">
        <v>2</v>
      </c>
      <c r="BI81" s="13">
        <v>1</v>
      </c>
      <c r="BJ81" s="13">
        <v>1</v>
      </c>
      <c r="BK81" s="13">
        <v>2</v>
      </c>
      <c r="BL81" s="13">
        <v>2</v>
      </c>
      <c r="BM81" s="13">
        <v>2</v>
      </c>
      <c r="BN81" s="13">
        <v>1</v>
      </c>
      <c r="BO81" s="13">
        <v>3</v>
      </c>
    </row>
    <row r="82" spans="1:67" ht="15.6" x14ac:dyDescent="0.3">
      <c r="A82">
        <v>66</v>
      </c>
      <c r="B82" s="10" t="s">
        <v>632</v>
      </c>
      <c r="C82" s="9">
        <v>242773</v>
      </c>
      <c r="D82" s="12">
        <v>65</v>
      </c>
      <c r="E82" s="11">
        <v>230511</v>
      </c>
      <c r="F82" s="12">
        <v>2023</v>
      </c>
      <c r="G82" s="5" t="s">
        <v>120</v>
      </c>
      <c r="H82" s="5">
        <v>2023</v>
      </c>
      <c r="I82" s="5" t="s">
        <v>150</v>
      </c>
      <c r="J82" s="5">
        <v>1</v>
      </c>
      <c r="K82" s="5">
        <v>1</v>
      </c>
      <c r="L82" s="5" t="s">
        <v>59</v>
      </c>
      <c r="M82" s="5">
        <v>4.6500000000000004</v>
      </c>
      <c r="N82" s="5">
        <v>7.04</v>
      </c>
      <c r="O82" s="5">
        <v>9.32</v>
      </c>
      <c r="P82" s="5">
        <v>5.77</v>
      </c>
      <c r="Q82" s="5">
        <v>2.97</v>
      </c>
      <c r="R82" s="5">
        <v>1.87</v>
      </c>
      <c r="S82" s="5">
        <v>1.08</v>
      </c>
      <c r="T82" s="5">
        <v>1.23</v>
      </c>
      <c r="U82" s="5">
        <v>21.54</v>
      </c>
      <c r="V82" s="5">
        <v>14.12</v>
      </c>
      <c r="W82" s="5">
        <v>-0.56000000000000005</v>
      </c>
      <c r="X82" s="5">
        <v>-0.71</v>
      </c>
      <c r="Y82" s="5">
        <v>-1.39</v>
      </c>
      <c r="Z82" s="5">
        <v>-15.36</v>
      </c>
      <c r="AA82" s="5">
        <v>16.86</v>
      </c>
      <c r="AB82" s="5">
        <v>1.96</v>
      </c>
      <c r="AC82" s="5">
        <v>-29.65</v>
      </c>
      <c r="AD82" s="5">
        <v>-1.1299999999999999</v>
      </c>
      <c r="AE82" s="5">
        <v>-0.45</v>
      </c>
      <c r="AF82" s="5">
        <v>-0.05</v>
      </c>
      <c r="AG82" s="5">
        <v>0</v>
      </c>
      <c r="AH82" s="5">
        <v>0.24</v>
      </c>
      <c r="AI82" s="5">
        <v>0.2</v>
      </c>
      <c r="AJ82" s="5">
        <v>7.0000000000000007E-2</v>
      </c>
      <c r="AK82" s="5">
        <v>0.03</v>
      </c>
      <c r="AL82" s="5">
        <v>0.1</v>
      </c>
      <c r="AM82" s="5">
        <v>0.06</v>
      </c>
      <c r="AN82" s="5">
        <v>-1.18</v>
      </c>
      <c r="AO82" s="5">
        <v>0.9</v>
      </c>
      <c r="AP82" s="5">
        <v>-0.25</v>
      </c>
      <c r="AQ82" s="5">
        <v>0</v>
      </c>
      <c r="AR82" s="5">
        <v>-0.26</v>
      </c>
      <c r="AS82" s="5">
        <v>-0.09</v>
      </c>
      <c r="AT82" s="5">
        <v>-0.35</v>
      </c>
      <c r="AU82" s="5">
        <v>0.4</v>
      </c>
      <c r="AV82" s="25">
        <v>154.87</v>
      </c>
      <c r="AW82" s="25">
        <v>228.01149999999899</v>
      </c>
      <c r="AX82" s="26">
        <v>127</v>
      </c>
      <c r="AY82" s="27">
        <v>221.24149999999901</v>
      </c>
      <c r="AZ82" s="26">
        <v>85</v>
      </c>
      <c r="BA82" s="27">
        <v>212.0035</v>
      </c>
      <c r="BB82" s="26">
        <v>122</v>
      </c>
      <c r="BC82" s="13" t="s">
        <v>723</v>
      </c>
      <c r="BD82" s="16">
        <f>_xlfn.XLOOKUP(Table8102215333451615[[#This Row],[VID]],'[4]Replacement rams wool data'!$B:$B,'[4]Replacement rams wool data'!$D:$D)</f>
        <v>17.399999999999999</v>
      </c>
      <c r="BE82" s="16">
        <f>_xlfn.XLOOKUP(Table8102215333451615[[#This Row],[VID]],'[4]Replacement rams wool data'!$B:$B,'[4]Replacement rams wool data'!$E:$E)</f>
        <v>2.8</v>
      </c>
      <c r="BF82" s="16">
        <f>_xlfn.XLOOKUP(Table8102215333451615[[#This Row],[VID]],'[4]Replacement rams wool data'!$B:$B,'[4]Replacement rams wool data'!$F:$F)</f>
        <v>15.9</v>
      </c>
      <c r="BG82" s="16">
        <f>_xlfn.XLOOKUP(Table8102215333451615[[#This Row],[VID]],'[4]Replacement rams wool data'!$B:$B,'[4]Replacement rams wool data'!$G:$G)</f>
        <v>99.8</v>
      </c>
      <c r="BH82" s="13">
        <v>2</v>
      </c>
      <c r="BI82" s="13">
        <v>1</v>
      </c>
      <c r="BJ82" s="13">
        <v>2</v>
      </c>
      <c r="BK82" s="13">
        <v>2</v>
      </c>
      <c r="BL82" s="13">
        <v>2</v>
      </c>
      <c r="BM82" s="13">
        <v>3</v>
      </c>
      <c r="BN82" s="13">
        <v>1</v>
      </c>
      <c r="BO82" s="13">
        <v>2</v>
      </c>
    </row>
    <row r="83" spans="1:67" ht="15.6" x14ac:dyDescent="0.3">
      <c r="A83">
        <v>67</v>
      </c>
      <c r="B83" t="s">
        <v>631</v>
      </c>
      <c r="C83" s="9">
        <v>242068</v>
      </c>
      <c r="D83" s="11">
        <v>66</v>
      </c>
      <c r="E83" s="11">
        <v>220239</v>
      </c>
      <c r="F83" s="11">
        <v>2022</v>
      </c>
      <c r="G83" s="5" t="s">
        <v>90</v>
      </c>
      <c r="H83" s="5">
        <v>2022</v>
      </c>
      <c r="I83" s="5" t="s">
        <v>151</v>
      </c>
      <c r="J83" s="5">
        <v>2</v>
      </c>
      <c r="K83" s="5">
        <v>2</v>
      </c>
      <c r="L83" s="5" t="s">
        <v>62</v>
      </c>
      <c r="M83" s="5">
        <v>3.71</v>
      </c>
      <c r="N83" s="5">
        <v>5.64</v>
      </c>
      <c r="O83" s="5">
        <v>7.24</v>
      </c>
      <c r="P83" s="5">
        <v>3.65</v>
      </c>
      <c r="Q83" s="5">
        <v>1.08</v>
      </c>
      <c r="R83" s="5">
        <v>0.92</v>
      </c>
      <c r="S83" s="5">
        <v>1.71</v>
      </c>
      <c r="T83" s="5">
        <v>2.16</v>
      </c>
      <c r="U83" s="5">
        <v>19.98</v>
      </c>
      <c r="V83" s="5">
        <v>15.9</v>
      </c>
      <c r="W83" s="5">
        <v>-0.17</v>
      </c>
      <c r="X83" s="5">
        <v>-0.35</v>
      </c>
      <c r="Y83" s="5">
        <v>-0.89</v>
      </c>
      <c r="Z83" s="5">
        <v>-15.09</v>
      </c>
      <c r="AA83" s="5">
        <v>19.34</v>
      </c>
      <c r="AB83" s="5">
        <v>-1.7</v>
      </c>
      <c r="AC83" s="5">
        <v>-40.51</v>
      </c>
      <c r="AD83" s="5">
        <v>-0.59</v>
      </c>
      <c r="AE83" s="5">
        <v>-0.18</v>
      </c>
      <c r="AF83" s="5">
        <v>-0.21</v>
      </c>
      <c r="AG83" s="5">
        <v>0</v>
      </c>
      <c r="AH83" s="5">
        <v>0.23</v>
      </c>
      <c r="AI83" s="5">
        <v>0.25</v>
      </c>
      <c r="AJ83" s="5">
        <v>0.08</v>
      </c>
      <c r="AK83" s="5">
        <v>0.02</v>
      </c>
      <c r="AL83" s="5">
        <v>0.08</v>
      </c>
      <c r="AM83" s="5">
        <v>0.06</v>
      </c>
      <c r="AN83" s="5">
        <v>-0.14000000000000001</v>
      </c>
      <c r="AO83" s="5">
        <v>-0.21</v>
      </c>
      <c r="AP83" s="5">
        <v>0.27</v>
      </c>
      <c r="AQ83" s="5">
        <v>0</v>
      </c>
      <c r="AR83" s="5">
        <v>-0.18</v>
      </c>
      <c r="AS83" s="5">
        <v>-0.39</v>
      </c>
      <c r="AT83" s="5">
        <v>-0.23</v>
      </c>
      <c r="AU83" s="5">
        <v>0.23</v>
      </c>
      <c r="AV83" s="25">
        <v>150.57</v>
      </c>
      <c r="AW83" s="25">
        <v>219.62799999999999</v>
      </c>
      <c r="AX83" s="26">
        <v>199</v>
      </c>
      <c r="AY83" s="27">
        <v>207.87</v>
      </c>
      <c r="AZ83" s="26">
        <v>186</v>
      </c>
      <c r="BA83" s="27">
        <v>200.38749999999999</v>
      </c>
      <c r="BB83" s="26">
        <v>209</v>
      </c>
      <c r="BC83" s="13"/>
      <c r="BD83" s="16">
        <v>17.7</v>
      </c>
      <c r="BE83" s="16">
        <v>2.9</v>
      </c>
      <c r="BF83" s="16">
        <v>16.2</v>
      </c>
      <c r="BG83" s="16">
        <v>99.5</v>
      </c>
      <c r="BH83" s="13">
        <v>2</v>
      </c>
      <c r="BI83" s="13">
        <v>1</v>
      </c>
      <c r="BJ83" s="13">
        <v>2</v>
      </c>
      <c r="BK83" s="13">
        <v>2</v>
      </c>
      <c r="BL83" s="13">
        <v>2</v>
      </c>
      <c r="BM83" s="13">
        <v>2</v>
      </c>
      <c r="BN83" s="13">
        <v>1</v>
      </c>
      <c r="BO83" s="13">
        <v>2</v>
      </c>
    </row>
    <row r="84" spans="1:67" ht="15.6" x14ac:dyDescent="0.3">
      <c r="A84">
        <v>68</v>
      </c>
      <c r="B84" t="s">
        <v>630</v>
      </c>
      <c r="C84" s="9">
        <v>241932</v>
      </c>
      <c r="D84" s="11">
        <v>67</v>
      </c>
      <c r="E84" s="11">
        <v>200160</v>
      </c>
      <c r="F84" s="11">
        <v>2020</v>
      </c>
      <c r="G84" s="5" t="s">
        <v>112</v>
      </c>
      <c r="H84" s="5">
        <v>2021</v>
      </c>
      <c r="I84" s="5" t="s">
        <v>113</v>
      </c>
      <c r="J84" s="5">
        <v>2</v>
      </c>
      <c r="K84" s="5">
        <v>2</v>
      </c>
      <c r="L84" s="5" t="s">
        <v>62</v>
      </c>
      <c r="M84" s="5">
        <v>4.25</v>
      </c>
      <c r="N84" s="5">
        <v>9.32</v>
      </c>
      <c r="O84" s="5">
        <v>11.53</v>
      </c>
      <c r="P84" s="5">
        <v>8.6</v>
      </c>
      <c r="Q84" s="5">
        <v>1</v>
      </c>
      <c r="R84" s="5">
        <v>0.91</v>
      </c>
      <c r="S84" s="5">
        <v>1.3</v>
      </c>
      <c r="T84" s="5">
        <v>1.8</v>
      </c>
      <c r="U84" s="5">
        <v>13.75</v>
      </c>
      <c r="V84" s="5">
        <v>8.5299999999999994</v>
      </c>
      <c r="W84" s="5">
        <v>-0.41</v>
      </c>
      <c r="X84" s="5">
        <v>-0.97</v>
      </c>
      <c r="Y84" s="5">
        <v>-1.63</v>
      </c>
      <c r="Z84" s="5">
        <v>-14.46</v>
      </c>
      <c r="AA84" s="5">
        <v>17.25</v>
      </c>
      <c r="AB84" s="5">
        <v>-3.51</v>
      </c>
      <c r="AC84" s="5">
        <v>-2.4900000000000002</v>
      </c>
      <c r="AD84" s="5">
        <v>-1.24</v>
      </c>
      <c r="AE84" s="5">
        <v>-0.25</v>
      </c>
      <c r="AF84" s="5">
        <v>-0.19</v>
      </c>
      <c r="AG84" s="5">
        <v>0</v>
      </c>
      <c r="AH84" s="5">
        <v>0.16</v>
      </c>
      <c r="AI84" s="5">
        <v>0.06</v>
      </c>
      <c r="AJ84" s="5">
        <v>0</v>
      </c>
      <c r="AK84" s="5">
        <v>0.01</v>
      </c>
      <c r="AL84" s="5">
        <v>0.08</v>
      </c>
      <c r="AM84" s="5">
        <v>7.0000000000000007E-2</v>
      </c>
      <c r="AN84" s="5">
        <v>-0.09</v>
      </c>
      <c r="AO84" s="5">
        <v>0.1</v>
      </c>
      <c r="AP84" s="5">
        <v>0.88</v>
      </c>
      <c r="AQ84" s="5">
        <v>0</v>
      </c>
      <c r="AR84" s="5">
        <v>-0.18</v>
      </c>
      <c r="AS84" s="5">
        <v>-0.37</v>
      </c>
      <c r="AT84" s="5">
        <v>-0.22</v>
      </c>
      <c r="AU84" s="5">
        <v>0.21</v>
      </c>
      <c r="AV84" s="25">
        <v>135.31</v>
      </c>
      <c r="AW84" s="25">
        <v>194.762</v>
      </c>
      <c r="AX84" s="26">
        <v>296</v>
      </c>
      <c r="AY84" s="27">
        <v>182.22</v>
      </c>
      <c r="AZ84" s="26">
        <v>295</v>
      </c>
      <c r="BA84" s="27">
        <v>180.33600000000001</v>
      </c>
      <c r="BB84" s="26">
        <v>294</v>
      </c>
      <c r="BC84" s="13"/>
      <c r="BD84" s="16">
        <v>17.8</v>
      </c>
      <c r="BE84" s="16">
        <v>3.3</v>
      </c>
      <c r="BF84" s="16">
        <v>18.7</v>
      </c>
      <c r="BG84" s="16">
        <v>99.4</v>
      </c>
      <c r="BH84" s="13">
        <v>3</v>
      </c>
      <c r="BI84" s="13">
        <v>1</v>
      </c>
      <c r="BJ84" s="13">
        <v>3</v>
      </c>
      <c r="BK84" s="13">
        <v>2</v>
      </c>
      <c r="BL84" s="13">
        <v>2</v>
      </c>
      <c r="BM84" s="13">
        <v>2</v>
      </c>
      <c r="BN84" s="13">
        <v>1</v>
      </c>
      <c r="BO84" s="13">
        <v>3</v>
      </c>
    </row>
    <row r="85" spans="1:67" ht="15.6" x14ac:dyDescent="0.3">
      <c r="A85">
        <v>69</v>
      </c>
      <c r="B85" t="s">
        <v>629</v>
      </c>
      <c r="C85" s="9">
        <v>241951</v>
      </c>
      <c r="D85" s="11">
        <v>68</v>
      </c>
      <c r="E85" s="11">
        <v>230496</v>
      </c>
      <c r="F85" s="11">
        <v>2023</v>
      </c>
      <c r="G85" s="5" t="s">
        <v>152</v>
      </c>
      <c r="H85" s="5">
        <v>2020</v>
      </c>
      <c r="I85" s="5" t="s">
        <v>153</v>
      </c>
      <c r="J85" s="5">
        <v>2</v>
      </c>
      <c r="K85" s="5">
        <v>2</v>
      </c>
      <c r="L85" s="5" t="s">
        <v>62</v>
      </c>
      <c r="M85" s="5">
        <v>4.6100000000000003</v>
      </c>
      <c r="N85" s="5">
        <v>8.0299999999999994</v>
      </c>
      <c r="O85" s="5">
        <v>11.27</v>
      </c>
      <c r="P85" s="5">
        <v>10.83</v>
      </c>
      <c r="Q85" s="5">
        <v>1.86</v>
      </c>
      <c r="R85" s="5">
        <v>1.1100000000000001</v>
      </c>
      <c r="S85" s="5">
        <v>2.41</v>
      </c>
      <c r="T85" s="5">
        <v>2.5299999999999998</v>
      </c>
      <c r="U85" s="5">
        <v>16.34</v>
      </c>
      <c r="V85" s="5">
        <v>9.9499999999999993</v>
      </c>
      <c r="W85" s="5">
        <v>0.4</v>
      </c>
      <c r="X85" s="5">
        <v>0.14000000000000001</v>
      </c>
      <c r="Y85" s="5">
        <v>-1.37</v>
      </c>
      <c r="Z85" s="5">
        <v>-13.81</v>
      </c>
      <c r="AA85" s="5">
        <v>17.899999999999999</v>
      </c>
      <c r="AB85" s="5">
        <v>1.78</v>
      </c>
      <c r="AC85" s="5">
        <v>-8.5500000000000007</v>
      </c>
      <c r="AD85" s="5">
        <v>-1.1399999999999999</v>
      </c>
      <c r="AE85" s="5">
        <v>-0.92</v>
      </c>
      <c r="AF85" s="5">
        <v>-0.41</v>
      </c>
      <c r="AG85" s="5">
        <v>0</v>
      </c>
      <c r="AH85" s="5">
        <v>0.25</v>
      </c>
      <c r="AI85" s="5">
        <v>0.02</v>
      </c>
      <c r="AJ85" s="5">
        <v>0.05</v>
      </c>
      <c r="AK85" s="5">
        <v>-0.01</v>
      </c>
      <c r="AL85" s="5">
        <v>0.14000000000000001</v>
      </c>
      <c r="AM85" s="5">
        <v>0.05</v>
      </c>
      <c r="AN85" s="5">
        <v>1.17</v>
      </c>
      <c r="AO85" s="5">
        <v>-0.44</v>
      </c>
      <c r="AP85" s="5">
        <v>0.61</v>
      </c>
      <c r="AQ85" s="5">
        <v>0</v>
      </c>
      <c r="AR85" s="5">
        <v>-0.47</v>
      </c>
      <c r="AS85" s="5">
        <v>-0.55000000000000004</v>
      </c>
      <c r="AT85" s="5">
        <v>-0.26</v>
      </c>
      <c r="AU85" s="5">
        <v>0.34</v>
      </c>
      <c r="AV85" s="25">
        <v>141.34</v>
      </c>
      <c r="AW85" s="25">
        <v>200.44449999999901</v>
      </c>
      <c r="AX85" s="26">
        <v>290</v>
      </c>
      <c r="AY85" s="27">
        <v>181.86699999999999</v>
      </c>
      <c r="AZ85" s="26">
        <v>296</v>
      </c>
      <c r="BA85" s="27">
        <v>188.51649999999901</v>
      </c>
      <c r="BB85" s="26">
        <v>275</v>
      </c>
      <c r="BC85" s="13" t="s">
        <v>722</v>
      </c>
      <c r="BD85" s="16">
        <v>18.7</v>
      </c>
      <c r="BE85" s="16">
        <v>3.1</v>
      </c>
      <c r="BF85" s="16">
        <v>16.399999999999999</v>
      </c>
      <c r="BG85" s="16">
        <v>99.4</v>
      </c>
      <c r="BH85" s="13">
        <v>2</v>
      </c>
      <c r="BI85" s="13">
        <v>1</v>
      </c>
      <c r="BJ85" s="13">
        <v>2</v>
      </c>
      <c r="BK85" s="13">
        <v>2</v>
      </c>
      <c r="BL85" s="13">
        <v>2</v>
      </c>
      <c r="BM85" s="13">
        <v>2</v>
      </c>
      <c r="BN85" s="13">
        <v>1</v>
      </c>
      <c r="BO85" s="13">
        <v>2</v>
      </c>
    </row>
    <row r="86" spans="1:67" ht="15.6" x14ac:dyDescent="0.3">
      <c r="A86">
        <v>70</v>
      </c>
      <c r="B86" t="s">
        <v>628</v>
      </c>
      <c r="C86" s="9">
        <v>241421</v>
      </c>
      <c r="D86" s="11">
        <v>69</v>
      </c>
      <c r="E86" s="11">
        <v>211938</v>
      </c>
      <c r="F86" s="11">
        <v>2021</v>
      </c>
      <c r="G86" s="5" t="s">
        <v>67</v>
      </c>
      <c r="H86" s="5">
        <v>2020</v>
      </c>
      <c r="I86" s="5" t="s">
        <v>154</v>
      </c>
      <c r="J86" s="5">
        <v>2</v>
      </c>
      <c r="K86" s="5">
        <v>2</v>
      </c>
      <c r="L86" s="5" t="s">
        <v>62</v>
      </c>
      <c r="M86" s="5">
        <v>5.0999999999999996</v>
      </c>
      <c r="N86" s="5">
        <v>7.39</v>
      </c>
      <c r="O86" s="5">
        <v>8.85</v>
      </c>
      <c r="P86" s="5">
        <v>5.42</v>
      </c>
      <c r="Q86" s="5">
        <v>1.39</v>
      </c>
      <c r="R86" s="5">
        <v>0.72</v>
      </c>
      <c r="S86" s="5">
        <v>0.45</v>
      </c>
      <c r="T86" s="5">
        <v>0.54</v>
      </c>
      <c r="U86" s="5">
        <v>27.73</v>
      </c>
      <c r="V86" s="5">
        <v>21.89</v>
      </c>
      <c r="W86" s="5">
        <v>0.18</v>
      </c>
      <c r="X86" s="5">
        <v>-0.03</v>
      </c>
      <c r="Y86" s="5">
        <v>0.54</v>
      </c>
      <c r="Z86" s="5">
        <v>-15.13</v>
      </c>
      <c r="AA86" s="5">
        <v>22.34</v>
      </c>
      <c r="AB86" s="5">
        <v>1.19</v>
      </c>
      <c r="AC86" s="5">
        <v>-60.26</v>
      </c>
      <c r="AD86" s="5">
        <v>-0.94</v>
      </c>
      <c r="AE86" s="5">
        <v>0.24</v>
      </c>
      <c r="AF86" s="5">
        <v>-0.08</v>
      </c>
      <c r="AG86" s="5">
        <v>0</v>
      </c>
      <c r="AH86" s="5">
        <v>0.22</v>
      </c>
      <c r="AI86" s="5">
        <v>0.17</v>
      </c>
      <c r="AJ86" s="5">
        <v>0.04</v>
      </c>
      <c r="AK86" s="5">
        <v>7.0000000000000007E-2</v>
      </c>
      <c r="AL86" s="5">
        <v>0.16</v>
      </c>
      <c r="AM86" s="5">
        <v>0.05</v>
      </c>
      <c r="AN86" s="5">
        <v>-1.79</v>
      </c>
      <c r="AO86" s="5">
        <v>0.28999999999999998</v>
      </c>
      <c r="AP86" s="5">
        <v>2.4700000000000002</v>
      </c>
      <c r="AQ86" s="5">
        <v>0</v>
      </c>
      <c r="AR86" s="5">
        <v>-0.38</v>
      </c>
      <c r="AS86" s="5">
        <v>0.03</v>
      </c>
      <c r="AT86" s="5">
        <v>-0.19</v>
      </c>
      <c r="AU86" s="5">
        <v>0.25</v>
      </c>
      <c r="AV86" s="25">
        <v>155.38</v>
      </c>
      <c r="AW86" s="25">
        <v>223.57849999999999</v>
      </c>
      <c r="AX86" s="26">
        <v>161</v>
      </c>
      <c r="AY86" s="27">
        <v>211.32549999999901</v>
      </c>
      <c r="AZ86" s="26">
        <v>164</v>
      </c>
      <c r="BA86" s="27">
        <v>203.53899999999999</v>
      </c>
      <c r="BB86" s="26">
        <v>185</v>
      </c>
      <c r="BC86" s="13"/>
      <c r="BD86" s="16">
        <v>19.2</v>
      </c>
      <c r="BE86" s="16">
        <v>3.7</v>
      </c>
      <c r="BF86" s="16">
        <v>19.3</v>
      </c>
      <c r="BG86" s="16">
        <v>99.3</v>
      </c>
      <c r="BH86" s="13">
        <v>2</v>
      </c>
      <c r="BI86" s="13">
        <v>2</v>
      </c>
      <c r="BJ86" s="13">
        <v>2</v>
      </c>
      <c r="BK86" s="13">
        <v>1</v>
      </c>
      <c r="BL86" s="13">
        <v>2</v>
      </c>
      <c r="BM86" s="13">
        <v>2</v>
      </c>
      <c r="BN86" s="13">
        <v>1</v>
      </c>
      <c r="BO86" s="13">
        <v>2</v>
      </c>
    </row>
    <row r="87" spans="1:67" ht="15.6" x14ac:dyDescent="0.3">
      <c r="A87">
        <v>71</v>
      </c>
      <c r="B87" t="s">
        <v>627</v>
      </c>
      <c r="C87" s="9">
        <v>241422</v>
      </c>
      <c r="D87" s="11">
        <v>70</v>
      </c>
      <c r="E87" s="11">
        <v>222333</v>
      </c>
      <c r="F87" s="11">
        <v>2022</v>
      </c>
      <c r="G87" s="5" t="s">
        <v>60</v>
      </c>
      <c r="H87" s="5">
        <v>2021</v>
      </c>
      <c r="I87" s="5" t="s">
        <v>155</v>
      </c>
      <c r="J87" s="5">
        <v>2</v>
      </c>
      <c r="K87" s="5">
        <v>2</v>
      </c>
      <c r="L87" s="5" t="s">
        <v>62</v>
      </c>
      <c r="M87" s="5">
        <v>5.48</v>
      </c>
      <c r="N87" s="5">
        <v>7.53</v>
      </c>
      <c r="O87" s="5">
        <v>9.02</v>
      </c>
      <c r="P87" s="5">
        <v>5.93</v>
      </c>
      <c r="Q87" s="5">
        <v>1.41</v>
      </c>
      <c r="R87" s="5">
        <v>1.27</v>
      </c>
      <c r="S87" s="5">
        <v>2.27</v>
      </c>
      <c r="T87" s="5">
        <v>2.84</v>
      </c>
      <c r="U87" s="5">
        <v>14.71</v>
      </c>
      <c r="V87" s="5">
        <v>6.72</v>
      </c>
      <c r="W87" s="5">
        <v>-0.89</v>
      </c>
      <c r="X87" s="5">
        <v>-1.48</v>
      </c>
      <c r="Y87" s="5">
        <v>-1.5</v>
      </c>
      <c r="Z87" s="5">
        <v>-11.25</v>
      </c>
      <c r="AA87" s="5">
        <v>21.6</v>
      </c>
      <c r="AB87" s="5">
        <v>-2.89</v>
      </c>
      <c r="AC87" s="5">
        <v>-37.47</v>
      </c>
      <c r="AD87" s="5">
        <v>-0.96</v>
      </c>
      <c r="AE87" s="5">
        <v>-0.18</v>
      </c>
      <c r="AF87" s="5">
        <v>-0.01</v>
      </c>
      <c r="AG87" s="5">
        <v>0</v>
      </c>
      <c r="AH87" s="5">
        <v>0.13</v>
      </c>
      <c r="AI87" s="5">
        <v>0.03</v>
      </c>
      <c r="AJ87" s="5">
        <v>0.05</v>
      </c>
      <c r="AK87" s="5">
        <v>-7.0000000000000007E-2</v>
      </c>
      <c r="AL87" s="5">
        <v>0</v>
      </c>
      <c r="AM87" s="5">
        <v>0.05</v>
      </c>
      <c r="AN87" s="5">
        <v>0.41</v>
      </c>
      <c r="AO87" s="5">
        <v>0.15</v>
      </c>
      <c r="AP87" s="5">
        <v>0.4</v>
      </c>
      <c r="AQ87" s="5">
        <v>0</v>
      </c>
      <c r="AR87" s="5">
        <v>-0.43</v>
      </c>
      <c r="AS87" s="5">
        <v>-0.06</v>
      </c>
      <c r="AT87" s="5">
        <v>-0.26</v>
      </c>
      <c r="AU87" s="5">
        <v>0.35</v>
      </c>
      <c r="AV87" s="25">
        <v>145.66999999999999</v>
      </c>
      <c r="AW87" s="25">
        <v>212.083</v>
      </c>
      <c r="AX87" s="26">
        <v>234</v>
      </c>
      <c r="AY87" s="27">
        <v>197.9615</v>
      </c>
      <c r="AZ87" s="26">
        <v>245</v>
      </c>
      <c r="BA87" s="27">
        <v>193.06450000000001</v>
      </c>
      <c r="BB87" s="26">
        <v>254</v>
      </c>
      <c r="BC87" s="13"/>
      <c r="BD87" s="16">
        <v>17.399999999999999</v>
      </c>
      <c r="BE87" s="16">
        <v>2.7</v>
      </c>
      <c r="BF87" s="16">
        <v>15.3</v>
      </c>
      <c r="BG87" s="16">
        <v>99.8</v>
      </c>
      <c r="BH87" s="13">
        <v>2</v>
      </c>
      <c r="BI87" s="13">
        <v>1</v>
      </c>
      <c r="BJ87" s="13">
        <v>2</v>
      </c>
      <c r="BK87" s="13">
        <v>2</v>
      </c>
      <c r="BL87" s="13">
        <v>2</v>
      </c>
      <c r="BM87" s="13">
        <v>3</v>
      </c>
      <c r="BN87" s="13">
        <v>1</v>
      </c>
      <c r="BO87" s="13">
        <v>1</v>
      </c>
    </row>
    <row r="88" spans="1:67" ht="15.6" x14ac:dyDescent="0.3">
      <c r="A88">
        <v>72</v>
      </c>
      <c r="B88" t="s">
        <v>626</v>
      </c>
      <c r="C88" s="9">
        <v>240539</v>
      </c>
      <c r="D88" s="11">
        <v>71</v>
      </c>
      <c r="E88" s="11" t="s">
        <v>701</v>
      </c>
      <c r="F88" s="11">
        <v>2021</v>
      </c>
      <c r="G88" s="5" t="s">
        <v>76</v>
      </c>
      <c r="H88" s="5">
        <v>2021</v>
      </c>
      <c r="I88" s="5" t="s">
        <v>156</v>
      </c>
      <c r="J88" s="5">
        <v>2</v>
      </c>
      <c r="K88" s="5">
        <v>2</v>
      </c>
      <c r="L88" s="5" t="s">
        <v>62</v>
      </c>
      <c r="M88" s="5">
        <v>3.31</v>
      </c>
      <c r="N88" s="5">
        <v>5.25</v>
      </c>
      <c r="O88" s="5">
        <v>5.75</v>
      </c>
      <c r="P88" s="5">
        <v>1.1100000000000001</v>
      </c>
      <c r="Q88" s="5">
        <v>1.54</v>
      </c>
      <c r="R88" s="5">
        <v>1.39</v>
      </c>
      <c r="S88" s="5">
        <v>1.85</v>
      </c>
      <c r="T88" s="5">
        <v>2.38</v>
      </c>
      <c r="U88" s="5">
        <v>24.11</v>
      </c>
      <c r="V88" s="5">
        <v>13.28</v>
      </c>
      <c r="W88" s="5">
        <v>-1.26</v>
      </c>
      <c r="X88" s="5">
        <v>-1.78</v>
      </c>
      <c r="Y88" s="5">
        <v>-1.69</v>
      </c>
      <c r="Z88" s="5">
        <v>-10.34</v>
      </c>
      <c r="AA88" s="5">
        <v>17.579999999999998</v>
      </c>
      <c r="AB88" s="5">
        <v>3.41</v>
      </c>
      <c r="AC88" s="5">
        <v>-72.099999999999994</v>
      </c>
      <c r="AD88" s="5">
        <v>-0.94</v>
      </c>
      <c r="AE88" s="5">
        <v>-0.12</v>
      </c>
      <c r="AF88" s="5">
        <v>-0.2</v>
      </c>
      <c r="AG88" s="5">
        <v>0</v>
      </c>
      <c r="AH88" s="5">
        <v>0.31</v>
      </c>
      <c r="AI88" s="5">
        <v>0.27</v>
      </c>
      <c r="AJ88" s="5">
        <v>0.06</v>
      </c>
      <c r="AK88" s="5">
        <v>7.0000000000000007E-2</v>
      </c>
      <c r="AL88" s="5">
        <v>0.17</v>
      </c>
      <c r="AM88" s="5">
        <v>0.09</v>
      </c>
      <c r="AN88" s="5">
        <v>-0.36</v>
      </c>
      <c r="AO88" s="5">
        <v>0.71</v>
      </c>
      <c r="AP88" s="5">
        <v>-1.57</v>
      </c>
      <c r="AQ88" s="5">
        <v>0</v>
      </c>
      <c r="AR88" s="5">
        <v>-0.72</v>
      </c>
      <c r="AS88" s="5">
        <v>-0.91</v>
      </c>
      <c r="AT88" s="5">
        <v>-0.35</v>
      </c>
      <c r="AU88" s="5">
        <v>0.33</v>
      </c>
      <c r="AV88" s="25">
        <v>169.49</v>
      </c>
      <c r="AW88" s="25">
        <v>269.20150000000001</v>
      </c>
      <c r="AX88" s="26">
        <v>1</v>
      </c>
      <c r="AY88" s="27">
        <v>266.91800000000001</v>
      </c>
      <c r="AZ88" s="26">
        <v>1</v>
      </c>
      <c r="BA88" s="27">
        <v>244.36149999999901</v>
      </c>
      <c r="BB88" s="26">
        <v>2</v>
      </c>
      <c r="BC88" s="13"/>
      <c r="BD88" s="16">
        <v>17.5</v>
      </c>
      <c r="BE88" s="16">
        <v>2.7</v>
      </c>
      <c r="BF88" s="16">
        <v>15.5</v>
      </c>
      <c r="BG88" s="16">
        <v>99.9</v>
      </c>
      <c r="BH88" s="13">
        <v>2</v>
      </c>
      <c r="BI88" s="13">
        <v>1</v>
      </c>
      <c r="BJ88" s="13">
        <v>3</v>
      </c>
      <c r="BK88" s="13">
        <v>2</v>
      </c>
      <c r="BL88" s="13">
        <v>2</v>
      </c>
      <c r="BM88" s="13">
        <v>2</v>
      </c>
      <c r="BN88" s="13">
        <v>1</v>
      </c>
      <c r="BO88" s="13">
        <v>3</v>
      </c>
    </row>
    <row r="89" spans="1:67" ht="15.6" x14ac:dyDescent="0.3">
      <c r="A89">
        <v>73</v>
      </c>
      <c r="B89" t="s">
        <v>625</v>
      </c>
      <c r="C89" s="9">
        <v>241325</v>
      </c>
      <c r="D89" s="11">
        <v>72</v>
      </c>
      <c r="E89" s="11">
        <v>231176</v>
      </c>
      <c r="F89" s="11">
        <v>2023</v>
      </c>
      <c r="G89" s="5" t="s">
        <v>157</v>
      </c>
      <c r="H89" s="5">
        <v>2021</v>
      </c>
      <c r="I89" s="5" t="s">
        <v>158</v>
      </c>
      <c r="J89" s="5">
        <v>2</v>
      </c>
      <c r="K89" s="5">
        <v>2</v>
      </c>
      <c r="L89" s="5" t="s">
        <v>59</v>
      </c>
      <c r="M89" s="5">
        <v>2.52</v>
      </c>
      <c r="N89" s="5">
        <v>4.03</v>
      </c>
      <c r="O89" s="5">
        <v>5.86</v>
      </c>
      <c r="P89" s="5">
        <v>4.97</v>
      </c>
      <c r="Q89" s="5">
        <v>1.3</v>
      </c>
      <c r="R89" s="5">
        <v>0.71</v>
      </c>
      <c r="S89" s="5">
        <v>1.27</v>
      </c>
      <c r="T89" s="5">
        <v>1.1399999999999999</v>
      </c>
      <c r="U89" s="5">
        <v>18.96</v>
      </c>
      <c r="V89" s="5">
        <v>17.21</v>
      </c>
      <c r="W89" s="5">
        <v>-0.71</v>
      </c>
      <c r="X89" s="5">
        <v>-0.75</v>
      </c>
      <c r="Y89" s="5">
        <v>-0.6</v>
      </c>
      <c r="Z89" s="5">
        <v>-17.48</v>
      </c>
      <c r="AA89" s="5">
        <v>19.78</v>
      </c>
      <c r="AB89" s="5">
        <v>-3.27</v>
      </c>
      <c r="AC89" s="5">
        <v>-63.36</v>
      </c>
      <c r="AD89" s="5">
        <v>-0.7</v>
      </c>
      <c r="AE89" s="5">
        <v>-7.0000000000000007E-2</v>
      </c>
      <c r="AF89" s="5">
        <v>-0.14000000000000001</v>
      </c>
      <c r="AG89" s="5">
        <v>0</v>
      </c>
      <c r="AH89" s="5">
        <v>0.16</v>
      </c>
      <c r="AI89" s="5">
        <v>0.18</v>
      </c>
      <c r="AJ89" s="5">
        <v>0.03</v>
      </c>
      <c r="AK89" s="5">
        <v>0</v>
      </c>
      <c r="AL89" s="5">
        <v>0.02</v>
      </c>
      <c r="AM89" s="5">
        <v>7.0000000000000007E-2</v>
      </c>
      <c r="AN89" s="5">
        <v>-0.68</v>
      </c>
      <c r="AO89" s="5">
        <v>-0.26</v>
      </c>
      <c r="AP89" s="5">
        <v>0.85</v>
      </c>
      <c r="AQ89" s="5">
        <v>0</v>
      </c>
      <c r="AR89" s="5">
        <v>-0.51</v>
      </c>
      <c r="AS89" s="5">
        <v>-0.56999999999999995</v>
      </c>
      <c r="AT89" s="5">
        <v>-0.62</v>
      </c>
      <c r="AU89" s="5">
        <v>0.11</v>
      </c>
      <c r="AV89" s="25">
        <v>150.35</v>
      </c>
      <c r="AW89" s="25">
        <v>209.67099999999999</v>
      </c>
      <c r="AX89" s="26">
        <v>253</v>
      </c>
      <c r="AY89" s="27">
        <v>200.67250000000001</v>
      </c>
      <c r="AZ89" s="26">
        <v>227</v>
      </c>
      <c r="BA89" s="27">
        <v>185.5615</v>
      </c>
      <c r="BB89" s="26">
        <v>285</v>
      </c>
      <c r="BC89" s="13" t="s">
        <v>722</v>
      </c>
      <c r="BD89" s="16">
        <v>18</v>
      </c>
      <c r="BE89" s="16">
        <v>2.8</v>
      </c>
      <c r="BF89" s="16">
        <v>15.4</v>
      </c>
      <c r="BG89" s="16">
        <v>99.6</v>
      </c>
      <c r="BH89" s="13">
        <v>2</v>
      </c>
      <c r="BI89" s="13">
        <v>1</v>
      </c>
      <c r="BJ89" s="13">
        <v>2</v>
      </c>
      <c r="BK89" s="13">
        <v>2</v>
      </c>
      <c r="BL89" s="13">
        <v>2</v>
      </c>
      <c r="BM89" s="13">
        <v>2</v>
      </c>
      <c r="BN89" s="13">
        <v>1</v>
      </c>
      <c r="BO89" s="13">
        <v>3</v>
      </c>
    </row>
    <row r="90" spans="1:67" ht="15.6" x14ac:dyDescent="0.3">
      <c r="A90">
        <v>74</v>
      </c>
      <c r="B90" t="s">
        <v>624</v>
      </c>
      <c r="C90" s="9">
        <v>240491</v>
      </c>
      <c r="D90" s="11">
        <v>73</v>
      </c>
      <c r="E90" s="11">
        <v>230496</v>
      </c>
      <c r="F90" s="11">
        <v>2023</v>
      </c>
      <c r="G90" s="5" t="s">
        <v>152</v>
      </c>
      <c r="H90" s="5">
        <v>2020</v>
      </c>
      <c r="I90" s="5" t="s">
        <v>159</v>
      </c>
      <c r="J90" s="5">
        <v>2</v>
      </c>
      <c r="K90" s="5">
        <v>2</v>
      </c>
      <c r="L90" s="5" t="s">
        <v>62</v>
      </c>
      <c r="M90" s="5">
        <v>5.54</v>
      </c>
      <c r="N90" s="5">
        <v>7.79</v>
      </c>
      <c r="O90" s="5">
        <v>9.2799999999999994</v>
      </c>
      <c r="P90" s="5">
        <v>8.5500000000000007</v>
      </c>
      <c r="Q90" s="5">
        <v>1.22</v>
      </c>
      <c r="R90" s="5">
        <v>0.7</v>
      </c>
      <c r="S90" s="5">
        <v>2.2000000000000002</v>
      </c>
      <c r="T90" s="5">
        <v>2.3199999999999998</v>
      </c>
      <c r="U90" s="5">
        <v>15.48</v>
      </c>
      <c r="V90" s="5">
        <v>12.39</v>
      </c>
      <c r="W90" s="5">
        <v>-0.78</v>
      </c>
      <c r="X90" s="5">
        <v>-1.03</v>
      </c>
      <c r="Y90" s="5">
        <v>-0.76</v>
      </c>
      <c r="Z90" s="5">
        <v>-9.4700000000000006</v>
      </c>
      <c r="AA90" s="5">
        <v>17.05</v>
      </c>
      <c r="AB90" s="5">
        <v>-1.37</v>
      </c>
      <c r="AC90" s="5">
        <v>-59.57</v>
      </c>
      <c r="AD90" s="5">
        <v>-1.36</v>
      </c>
      <c r="AE90" s="5">
        <v>-0.44</v>
      </c>
      <c r="AF90" s="5">
        <v>-0.68</v>
      </c>
      <c r="AG90" s="5">
        <v>0</v>
      </c>
      <c r="AH90" s="5">
        <v>0.3</v>
      </c>
      <c r="AI90" s="5">
        <v>0.1</v>
      </c>
      <c r="AJ90" s="5">
        <v>0.09</v>
      </c>
      <c r="AK90" s="5">
        <v>0</v>
      </c>
      <c r="AL90" s="5">
        <v>0.12</v>
      </c>
      <c r="AM90" s="5">
        <v>7.0000000000000007E-2</v>
      </c>
      <c r="AN90" s="5">
        <v>0.91</v>
      </c>
      <c r="AO90" s="5">
        <v>7.0000000000000007E-2</v>
      </c>
      <c r="AP90" s="5">
        <v>1.1200000000000001</v>
      </c>
      <c r="AQ90" s="5">
        <v>0</v>
      </c>
      <c r="AR90" s="5">
        <v>-0.21</v>
      </c>
      <c r="AS90" s="5">
        <v>0.17</v>
      </c>
      <c r="AT90" s="5">
        <v>-0.12</v>
      </c>
      <c r="AU90" s="5">
        <v>0.27</v>
      </c>
      <c r="AV90" s="25">
        <v>163.71</v>
      </c>
      <c r="AW90" s="25">
        <v>233.70150000000001</v>
      </c>
      <c r="AX90" s="26">
        <v>78</v>
      </c>
      <c r="AY90" s="27">
        <v>222.29</v>
      </c>
      <c r="AZ90" s="26">
        <v>78</v>
      </c>
      <c r="BA90" s="27">
        <v>215.05349999999899</v>
      </c>
      <c r="BB90" s="26">
        <v>93</v>
      </c>
      <c r="BC90" s="13" t="s">
        <v>722</v>
      </c>
      <c r="BD90" s="16">
        <v>18.100000000000001</v>
      </c>
      <c r="BE90" s="16">
        <v>3</v>
      </c>
      <c r="BF90" s="16">
        <v>16.7</v>
      </c>
      <c r="BG90" s="16">
        <v>99.5</v>
      </c>
      <c r="BH90" s="13">
        <v>2</v>
      </c>
      <c r="BI90" s="13">
        <v>1</v>
      </c>
      <c r="BJ90" s="13">
        <v>2</v>
      </c>
      <c r="BK90" s="13">
        <v>1</v>
      </c>
      <c r="BL90" s="13">
        <v>2</v>
      </c>
      <c r="BM90" s="13">
        <v>2</v>
      </c>
      <c r="BN90" s="13">
        <v>1</v>
      </c>
      <c r="BO90" s="13">
        <v>2</v>
      </c>
    </row>
    <row r="91" spans="1:67" ht="15.6" x14ac:dyDescent="0.3">
      <c r="A91">
        <v>75</v>
      </c>
      <c r="B91" t="s">
        <v>623</v>
      </c>
      <c r="C91" s="9">
        <v>240681</v>
      </c>
      <c r="D91" s="11">
        <v>74</v>
      </c>
      <c r="E91" s="11" t="s">
        <v>700</v>
      </c>
      <c r="F91" s="11">
        <v>2022</v>
      </c>
      <c r="G91" s="5" t="s">
        <v>72</v>
      </c>
      <c r="H91" s="5">
        <v>2022</v>
      </c>
      <c r="I91" s="5" t="s">
        <v>160</v>
      </c>
      <c r="J91" s="5">
        <v>2</v>
      </c>
      <c r="K91" s="5">
        <v>2</v>
      </c>
      <c r="L91" s="5" t="s">
        <v>62</v>
      </c>
      <c r="M91" s="5">
        <v>9.06</v>
      </c>
      <c r="N91" s="5">
        <v>14.25</v>
      </c>
      <c r="O91" s="5">
        <v>16.760000000000002</v>
      </c>
      <c r="P91" s="5">
        <v>14.75</v>
      </c>
      <c r="Q91" s="5">
        <v>1.08</v>
      </c>
      <c r="R91" s="5">
        <v>0.9</v>
      </c>
      <c r="S91" s="5">
        <v>1.85</v>
      </c>
      <c r="T91" s="5">
        <v>2.2999999999999998</v>
      </c>
      <c r="U91" s="5">
        <v>32.130000000000003</v>
      </c>
      <c r="V91" s="5">
        <v>22.04</v>
      </c>
      <c r="W91" s="5">
        <v>-0.7</v>
      </c>
      <c r="X91" s="5">
        <v>-0.96</v>
      </c>
      <c r="Y91" s="5">
        <v>-0.61</v>
      </c>
      <c r="Z91" s="5">
        <v>-17.55</v>
      </c>
      <c r="AA91" s="5">
        <v>20.83</v>
      </c>
      <c r="AB91" s="5">
        <v>-3.29</v>
      </c>
      <c r="AC91" s="5">
        <v>-8.6199999999999992</v>
      </c>
      <c r="AD91" s="5">
        <v>-0.99</v>
      </c>
      <c r="AE91" s="5">
        <v>-0.56000000000000005</v>
      </c>
      <c r="AF91" s="5">
        <v>-0.37</v>
      </c>
      <c r="AG91" s="5">
        <v>0</v>
      </c>
      <c r="AH91" s="5">
        <v>0.26</v>
      </c>
      <c r="AI91" s="5">
        <v>-0.03</v>
      </c>
      <c r="AJ91" s="5">
        <v>0.05</v>
      </c>
      <c r="AK91" s="5">
        <v>0.04</v>
      </c>
      <c r="AL91" s="5">
        <v>0.19</v>
      </c>
      <c r="AM91" s="5">
        <v>0.05</v>
      </c>
      <c r="AN91" s="5">
        <v>-0.56999999999999995</v>
      </c>
      <c r="AO91" s="5">
        <v>-0.24</v>
      </c>
      <c r="AP91" s="5">
        <v>1.43</v>
      </c>
      <c r="AQ91" s="5">
        <v>0</v>
      </c>
      <c r="AR91" s="5">
        <v>-0.21</v>
      </c>
      <c r="AS91" s="5">
        <v>0.04</v>
      </c>
      <c r="AT91" s="5">
        <v>-0.23</v>
      </c>
      <c r="AU91" s="5">
        <v>0.47</v>
      </c>
      <c r="AV91" s="25">
        <v>166.13</v>
      </c>
      <c r="AW91" s="25">
        <v>245.55449999999999</v>
      </c>
      <c r="AX91" s="26">
        <v>19</v>
      </c>
      <c r="AY91" s="27">
        <v>240.34799999999899</v>
      </c>
      <c r="AZ91" s="26">
        <v>13</v>
      </c>
      <c r="BA91" s="27">
        <v>224.5035</v>
      </c>
      <c r="BB91" s="26">
        <v>36</v>
      </c>
      <c r="BC91" s="13"/>
      <c r="BD91" s="16">
        <v>17.2</v>
      </c>
      <c r="BE91" s="16">
        <v>2.9</v>
      </c>
      <c r="BF91" s="16">
        <v>16.899999999999999</v>
      </c>
      <c r="BG91" s="16">
        <v>99.6</v>
      </c>
      <c r="BH91" s="13">
        <v>2</v>
      </c>
      <c r="BI91" s="13">
        <v>1</v>
      </c>
      <c r="BJ91" s="13">
        <v>1</v>
      </c>
      <c r="BK91" s="13">
        <v>2</v>
      </c>
      <c r="BL91" s="13">
        <v>2</v>
      </c>
      <c r="BM91" s="13">
        <v>2</v>
      </c>
      <c r="BN91" s="13">
        <v>1</v>
      </c>
      <c r="BO91" s="13">
        <v>2</v>
      </c>
    </row>
    <row r="92" spans="1:67" ht="15.6" x14ac:dyDescent="0.3">
      <c r="A92">
        <v>76</v>
      </c>
      <c r="B92" t="s">
        <v>622</v>
      </c>
      <c r="C92" s="9">
        <v>240705</v>
      </c>
      <c r="D92" s="11">
        <v>75</v>
      </c>
      <c r="E92" s="11" t="s">
        <v>702</v>
      </c>
      <c r="F92" s="11">
        <v>2019</v>
      </c>
      <c r="G92" s="5" t="s">
        <v>78</v>
      </c>
      <c r="H92" s="5">
        <v>2021</v>
      </c>
      <c r="I92" s="5" t="s">
        <v>161</v>
      </c>
      <c r="J92" s="5">
        <v>2</v>
      </c>
      <c r="K92" s="5">
        <v>2</v>
      </c>
      <c r="L92" s="5" t="s">
        <v>62</v>
      </c>
      <c r="M92" s="5">
        <v>2.87</v>
      </c>
      <c r="N92" s="5">
        <v>4.1399999999999997</v>
      </c>
      <c r="O92" s="5">
        <v>6</v>
      </c>
      <c r="P92" s="5">
        <v>3.47</v>
      </c>
      <c r="Q92" s="5">
        <v>2.0699999999999998</v>
      </c>
      <c r="R92" s="5">
        <v>1.5</v>
      </c>
      <c r="S92" s="5">
        <v>1.77</v>
      </c>
      <c r="T92" s="5">
        <v>1.87</v>
      </c>
      <c r="U92" s="5">
        <v>24.65</v>
      </c>
      <c r="V92" s="5">
        <v>23.4</v>
      </c>
      <c r="W92" s="5">
        <v>-1.1200000000000001</v>
      </c>
      <c r="X92" s="5">
        <v>-0.95</v>
      </c>
      <c r="Y92" s="5">
        <v>0.13</v>
      </c>
      <c r="Z92" s="5">
        <v>-8.33</v>
      </c>
      <c r="AA92" s="5">
        <v>15.77</v>
      </c>
      <c r="AB92" s="5">
        <v>0.13</v>
      </c>
      <c r="AC92" s="5">
        <v>-41.76</v>
      </c>
      <c r="AD92" s="5">
        <v>-0.61</v>
      </c>
      <c r="AE92" s="5">
        <v>-0.05</v>
      </c>
      <c r="AF92" s="5">
        <v>-0.27</v>
      </c>
      <c r="AG92" s="5">
        <v>0</v>
      </c>
      <c r="AH92" s="5">
        <v>0.28999999999999998</v>
      </c>
      <c r="AI92" s="5">
        <v>0.28999999999999998</v>
      </c>
      <c r="AJ92" s="5">
        <v>0</v>
      </c>
      <c r="AK92" s="5">
        <v>0.12</v>
      </c>
      <c r="AL92" s="5">
        <v>0.23</v>
      </c>
      <c r="AM92" s="5">
        <v>0.09</v>
      </c>
      <c r="AN92" s="5">
        <v>0.02</v>
      </c>
      <c r="AO92" s="5">
        <v>-0.24</v>
      </c>
      <c r="AP92" s="5">
        <v>1.21</v>
      </c>
      <c r="AQ92" s="5">
        <v>0</v>
      </c>
      <c r="AR92" s="5">
        <v>-0.49</v>
      </c>
      <c r="AS92" s="5">
        <v>-0.54</v>
      </c>
      <c r="AT92" s="5">
        <v>-0.53</v>
      </c>
      <c r="AU92" s="5">
        <v>0.23</v>
      </c>
      <c r="AV92" s="25">
        <v>161.56</v>
      </c>
      <c r="AW92" s="25">
        <v>240.16649999999899</v>
      </c>
      <c r="AX92" s="26">
        <v>46</v>
      </c>
      <c r="AY92" s="27">
        <v>241.40899999999999</v>
      </c>
      <c r="AZ92" s="26">
        <v>11</v>
      </c>
      <c r="BA92" s="27">
        <v>214.22949999999901</v>
      </c>
      <c r="BB92" s="26">
        <v>98</v>
      </c>
      <c r="BC92" s="13"/>
      <c r="BD92" s="16">
        <v>16.3</v>
      </c>
      <c r="BE92" s="16">
        <v>2.9</v>
      </c>
      <c r="BF92" s="16">
        <v>17.7</v>
      </c>
      <c r="BG92" s="16">
        <v>99.8</v>
      </c>
      <c r="BH92" s="13">
        <v>3</v>
      </c>
      <c r="BI92" s="13">
        <v>1</v>
      </c>
      <c r="BJ92" s="13">
        <v>1</v>
      </c>
      <c r="BK92" s="13">
        <v>2</v>
      </c>
      <c r="BL92" s="13">
        <v>2</v>
      </c>
      <c r="BM92" s="13">
        <v>2</v>
      </c>
      <c r="BN92" s="13">
        <v>1</v>
      </c>
      <c r="BO92" s="13">
        <v>2</v>
      </c>
    </row>
    <row r="93" spans="1:67" ht="15.6" x14ac:dyDescent="0.3">
      <c r="A93">
        <v>77</v>
      </c>
      <c r="B93" t="s">
        <v>621</v>
      </c>
      <c r="C93" s="9">
        <v>241136</v>
      </c>
      <c r="D93" s="11">
        <v>76</v>
      </c>
      <c r="E93" s="11">
        <v>222333</v>
      </c>
      <c r="F93" s="11">
        <v>2022</v>
      </c>
      <c r="G93" s="5" t="s">
        <v>60</v>
      </c>
      <c r="H93" s="5">
        <v>2020</v>
      </c>
      <c r="I93" s="5" t="s">
        <v>162</v>
      </c>
      <c r="J93" s="5">
        <v>2</v>
      </c>
      <c r="K93" s="5">
        <v>2</v>
      </c>
      <c r="L93" s="5" t="s">
        <v>62</v>
      </c>
      <c r="M93" s="5">
        <v>3.34</v>
      </c>
      <c r="N93" s="5">
        <v>4.74</v>
      </c>
      <c r="O93" s="5">
        <v>6.62</v>
      </c>
      <c r="P93" s="5">
        <v>3.54</v>
      </c>
      <c r="Q93" s="5">
        <v>2.0099999999999998</v>
      </c>
      <c r="R93" s="5">
        <v>1.77</v>
      </c>
      <c r="S93" s="5">
        <v>2.62</v>
      </c>
      <c r="T93" s="5">
        <v>3.14</v>
      </c>
      <c r="U93" s="5">
        <v>20.64</v>
      </c>
      <c r="V93" s="5">
        <v>12.45</v>
      </c>
      <c r="W93" s="5">
        <v>-0.68</v>
      </c>
      <c r="X93" s="5">
        <v>-1.1000000000000001</v>
      </c>
      <c r="Y93" s="5">
        <v>-0.73</v>
      </c>
      <c r="Z93" s="5">
        <v>-15.89</v>
      </c>
      <c r="AA93" s="5">
        <v>20.79</v>
      </c>
      <c r="AB93" s="5">
        <v>-1.82</v>
      </c>
      <c r="AC93" s="5">
        <v>-25.3</v>
      </c>
      <c r="AD93" s="5">
        <v>-0.9</v>
      </c>
      <c r="AE93" s="5">
        <v>-0.84</v>
      </c>
      <c r="AF93" s="5">
        <v>-0.32</v>
      </c>
      <c r="AG93" s="5">
        <v>0</v>
      </c>
      <c r="AH93" s="5">
        <v>7.0000000000000007E-2</v>
      </c>
      <c r="AI93" s="5">
        <v>-0.05</v>
      </c>
      <c r="AJ93" s="5">
        <v>0.05</v>
      </c>
      <c r="AK93" s="5">
        <v>-0.1</v>
      </c>
      <c r="AL93" s="5">
        <v>-0.14000000000000001</v>
      </c>
      <c r="AM93" s="5">
        <v>0.08</v>
      </c>
      <c r="AN93" s="5">
        <v>0.08</v>
      </c>
      <c r="AO93" s="5">
        <v>-0.03</v>
      </c>
      <c r="AP93" s="5">
        <v>0.61</v>
      </c>
      <c r="AQ93" s="5">
        <v>0</v>
      </c>
      <c r="AR93" s="5">
        <v>-0.34</v>
      </c>
      <c r="AS93" s="5">
        <v>-0.65</v>
      </c>
      <c r="AT93" s="5">
        <v>-0.35</v>
      </c>
      <c r="AU93" s="5">
        <v>0.31</v>
      </c>
      <c r="AV93" s="25">
        <v>146.82</v>
      </c>
      <c r="AW93" s="25">
        <v>219.71100000000001</v>
      </c>
      <c r="AX93" s="26">
        <v>196</v>
      </c>
      <c r="AY93" s="27">
        <v>207.66249999999999</v>
      </c>
      <c r="AZ93" s="26">
        <v>188</v>
      </c>
      <c r="BA93" s="27">
        <v>195.929</v>
      </c>
      <c r="BB93" s="26">
        <v>236</v>
      </c>
      <c r="BC93" s="13"/>
      <c r="BD93" s="16">
        <v>16.7</v>
      </c>
      <c r="BE93" s="16">
        <v>2.7</v>
      </c>
      <c r="BF93" s="16">
        <v>16</v>
      </c>
      <c r="BG93" s="16">
        <v>99.5</v>
      </c>
      <c r="BH93" s="13">
        <v>2</v>
      </c>
      <c r="BI93" s="13">
        <v>1</v>
      </c>
      <c r="BJ93" s="13">
        <v>2</v>
      </c>
      <c r="BK93" s="13">
        <v>2</v>
      </c>
      <c r="BL93" s="13">
        <v>2</v>
      </c>
      <c r="BM93" s="13">
        <v>1</v>
      </c>
      <c r="BN93" s="13">
        <v>1</v>
      </c>
      <c r="BO93" s="13">
        <v>2</v>
      </c>
    </row>
    <row r="94" spans="1:67" ht="15.6" x14ac:dyDescent="0.3">
      <c r="A94">
        <v>78</v>
      </c>
      <c r="B94" t="s">
        <v>620</v>
      </c>
      <c r="C94" s="9">
        <v>241377</v>
      </c>
      <c r="D94" s="11">
        <v>77</v>
      </c>
      <c r="E94" s="11">
        <v>222333</v>
      </c>
      <c r="F94" s="11">
        <v>2022</v>
      </c>
      <c r="G94" s="5" t="s">
        <v>60</v>
      </c>
      <c r="H94" s="5">
        <v>2021</v>
      </c>
      <c r="I94" s="5" t="s">
        <v>163</v>
      </c>
      <c r="J94" s="5">
        <v>2</v>
      </c>
      <c r="K94" s="5">
        <v>2</v>
      </c>
      <c r="L94" s="5" t="s">
        <v>62</v>
      </c>
      <c r="M94" s="5">
        <v>5.78</v>
      </c>
      <c r="N94" s="5">
        <v>9.39</v>
      </c>
      <c r="O94" s="5">
        <v>11.88</v>
      </c>
      <c r="P94" s="5">
        <v>10.5</v>
      </c>
      <c r="Q94" s="5">
        <v>1.1599999999999999</v>
      </c>
      <c r="R94" s="5">
        <v>0.9</v>
      </c>
      <c r="S94" s="5">
        <v>1.59</v>
      </c>
      <c r="T94" s="5">
        <v>1.9</v>
      </c>
      <c r="U94" s="5">
        <v>18.03</v>
      </c>
      <c r="V94" s="5">
        <v>3.44</v>
      </c>
      <c r="W94" s="5">
        <v>0.15</v>
      </c>
      <c r="X94" s="5">
        <v>-0.28999999999999998</v>
      </c>
      <c r="Y94" s="5">
        <v>-2.73</v>
      </c>
      <c r="Z94" s="5">
        <v>-13.52</v>
      </c>
      <c r="AA94" s="5">
        <v>21.37</v>
      </c>
      <c r="AB94" s="5">
        <v>1.19</v>
      </c>
      <c r="AC94" s="5">
        <v>-52.96</v>
      </c>
      <c r="AD94" s="5">
        <v>-1.1000000000000001</v>
      </c>
      <c r="AE94" s="5">
        <v>-0.23</v>
      </c>
      <c r="AF94" s="5">
        <v>-0.42</v>
      </c>
      <c r="AG94" s="5">
        <v>0</v>
      </c>
      <c r="AH94" s="5">
        <v>0.25</v>
      </c>
      <c r="AI94" s="5">
        <v>0.03</v>
      </c>
      <c r="AJ94" s="5">
        <v>7.0000000000000007E-2</v>
      </c>
      <c r="AK94" s="5">
        <v>-0.01</v>
      </c>
      <c r="AL94" s="5">
        <v>0.09</v>
      </c>
      <c r="AM94" s="5">
        <v>7.0000000000000007E-2</v>
      </c>
      <c r="AN94" s="5">
        <v>-0.55000000000000004</v>
      </c>
      <c r="AO94" s="5">
        <v>-0.65</v>
      </c>
      <c r="AP94" s="5">
        <v>2.39</v>
      </c>
      <c r="AQ94" s="5">
        <v>0</v>
      </c>
      <c r="AR94" s="5">
        <v>-0.62</v>
      </c>
      <c r="AS94" s="5">
        <v>-0.59</v>
      </c>
      <c r="AT94" s="5">
        <v>-0.47</v>
      </c>
      <c r="AU94" s="5">
        <v>0.19</v>
      </c>
      <c r="AV94" s="25">
        <v>151.38</v>
      </c>
      <c r="AW94" s="25">
        <v>216.54</v>
      </c>
      <c r="AX94" s="26">
        <v>216</v>
      </c>
      <c r="AY94" s="27">
        <v>194.38049999999899</v>
      </c>
      <c r="AZ94" s="26">
        <v>263</v>
      </c>
      <c r="BA94" s="27">
        <v>202.304</v>
      </c>
      <c r="BB94" s="26">
        <v>197</v>
      </c>
      <c r="BC94" s="13"/>
      <c r="BD94" s="16">
        <v>18.3</v>
      </c>
      <c r="BE94" s="16">
        <v>2.4</v>
      </c>
      <c r="BF94" s="16">
        <v>13.3</v>
      </c>
      <c r="BG94" s="16">
        <v>99.9</v>
      </c>
      <c r="BH94" s="13">
        <v>2</v>
      </c>
      <c r="BI94" s="13">
        <v>1</v>
      </c>
      <c r="BJ94" s="13">
        <v>2</v>
      </c>
      <c r="BK94" s="13">
        <v>2</v>
      </c>
      <c r="BL94" s="13">
        <v>2</v>
      </c>
      <c r="BM94" s="13">
        <v>2</v>
      </c>
      <c r="BN94" s="13">
        <v>1</v>
      </c>
      <c r="BO94" s="13">
        <v>1</v>
      </c>
    </row>
    <row r="95" spans="1:67" ht="15.6" x14ac:dyDescent="0.3">
      <c r="A95">
        <v>79</v>
      </c>
      <c r="B95" t="s">
        <v>619</v>
      </c>
      <c r="C95" s="9">
        <v>240006</v>
      </c>
      <c r="D95" s="11">
        <v>78</v>
      </c>
      <c r="E95" s="11">
        <v>230006</v>
      </c>
      <c r="F95" s="11">
        <v>2023</v>
      </c>
      <c r="G95" s="5" t="s">
        <v>99</v>
      </c>
      <c r="H95" s="5">
        <v>2019</v>
      </c>
      <c r="I95" s="5" t="s">
        <v>164</v>
      </c>
      <c r="J95" s="5">
        <v>2</v>
      </c>
      <c r="K95" s="5">
        <v>2</v>
      </c>
      <c r="L95" s="5" t="s">
        <v>62</v>
      </c>
      <c r="M95" s="5">
        <v>6.69</v>
      </c>
      <c r="N95" s="5">
        <v>11.06</v>
      </c>
      <c r="O95" s="5">
        <v>13.69</v>
      </c>
      <c r="P95" s="5">
        <v>9.26</v>
      </c>
      <c r="Q95" s="5">
        <v>1.24</v>
      </c>
      <c r="R95" s="5">
        <v>0.87</v>
      </c>
      <c r="S95" s="5">
        <v>1.42</v>
      </c>
      <c r="T95" s="5">
        <v>1.78</v>
      </c>
      <c r="U95" s="5">
        <v>16.59</v>
      </c>
      <c r="V95" s="5">
        <v>11.99</v>
      </c>
      <c r="W95" s="5">
        <v>-0.5</v>
      </c>
      <c r="X95" s="5">
        <v>-1.35</v>
      </c>
      <c r="Y95" s="5">
        <v>-1.97</v>
      </c>
      <c r="Z95" s="5">
        <v>-14.63</v>
      </c>
      <c r="AA95" s="5">
        <v>18.87</v>
      </c>
      <c r="AB95" s="5">
        <v>0.08</v>
      </c>
      <c r="AC95" s="5">
        <v>-28.64</v>
      </c>
      <c r="AD95" s="5">
        <v>-1.1100000000000001</v>
      </c>
      <c r="AE95" s="5">
        <v>-0.78</v>
      </c>
      <c r="AF95" s="5">
        <v>-0.31</v>
      </c>
      <c r="AG95" s="5">
        <v>0</v>
      </c>
      <c r="AH95" s="5">
        <v>0.16</v>
      </c>
      <c r="AI95" s="5">
        <v>0.09</v>
      </c>
      <c r="AJ95" s="5">
        <v>0.04</v>
      </c>
      <c r="AK95" s="5">
        <v>-0.01</v>
      </c>
      <c r="AL95" s="5">
        <v>0.04</v>
      </c>
      <c r="AM95" s="5">
        <v>0.06</v>
      </c>
      <c r="AN95" s="5">
        <v>-0.45</v>
      </c>
      <c r="AO95" s="5">
        <v>-0.11</v>
      </c>
      <c r="AP95" s="5">
        <v>2.34</v>
      </c>
      <c r="AQ95" s="5">
        <v>0</v>
      </c>
      <c r="AR95" s="5">
        <v>-0.09</v>
      </c>
      <c r="AS95" s="5">
        <v>0.03</v>
      </c>
      <c r="AT95" s="5">
        <v>-0.5</v>
      </c>
      <c r="AU95" s="5">
        <v>0.38</v>
      </c>
      <c r="AV95" s="25">
        <v>154.53</v>
      </c>
      <c r="AW95" s="25">
        <v>225.55699999999999</v>
      </c>
      <c r="AX95" s="26">
        <v>149</v>
      </c>
      <c r="AY95" s="27">
        <v>214.47199999999901</v>
      </c>
      <c r="AZ95" s="26">
        <v>132</v>
      </c>
      <c r="BA95" s="27">
        <v>208.816</v>
      </c>
      <c r="BB95" s="26">
        <v>144</v>
      </c>
      <c r="BC95" s="13" t="s">
        <v>722</v>
      </c>
      <c r="BD95" s="16">
        <v>17.899999999999999</v>
      </c>
      <c r="BE95" s="16">
        <v>3</v>
      </c>
      <c r="BF95" s="16">
        <v>16.5</v>
      </c>
      <c r="BG95" s="16">
        <v>99.5</v>
      </c>
      <c r="BH95" s="13">
        <v>1</v>
      </c>
      <c r="BI95" s="13">
        <v>1</v>
      </c>
      <c r="BJ95" s="13">
        <v>2</v>
      </c>
      <c r="BK95" s="13">
        <v>2</v>
      </c>
      <c r="BL95" s="13">
        <v>2</v>
      </c>
      <c r="BM95" s="13">
        <v>1</v>
      </c>
      <c r="BN95" s="13">
        <v>1</v>
      </c>
      <c r="BO95" s="13">
        <v>1</v>
      </c>
    </row>
    <row r="96" spans="1:67" ht="15.6" x14ac:dyDescent="0.3">
      <c r="A96">
        <v>80</v>
      </c>
      <c r="B96" t="s">
        <v>618</v>
      </c>
      <c r="C96" s="9">
        <v>241181</v>
      </c>
      <c r="D96" s="11">
        <v>79</v>
      </c>
      <c r="E96" s="11">
        <v>222333</v>
      </c>
      <c r="F96" s="11">
        <v>2022</v>
      </c>
      <c r="G96" s="5" t="s">
        <v>60</v>
      </c>
      <c r="H96" s="5">
        <v>2021</v>
      </c>
      <c r="I96" s="5" t="s">
        <v>165</v>
      </c>
      <c r="J96" s="5">
        <v>2</v>
      </c>
      <c r="K96" s="5">
        <v>2</v>
      </c>
      <c r="L96" s="5" t="s">
        <v>62</v>
      </c>
      <c r="M96" s="5">
        <v>6.68</v>
      </c>
      <c r="N96" s="5">
        <v>10.26</v>
      </c>
      <c r="O96" s="5">
        <v>12.47</v>
      </c>
      <c r="P96" s="5">
        <v>9.86</v>
      </c>
      <c r="Q96" s="5">
        <v>0.99</v>
      </c>
      <c r="R96" s="5">
        <v>1.3</v>
      </c>
      <c r="S96" s="5">
        <v>1.43</v>
      </c>
      <c r="T96" s="5">
        <v>2.0499999999999998</v>
      </c>
      <c r="U96" s="5">
        <v>10.69</v>
      </c>
      <c r="V96" s="5">
        <v>5.86</v>
      </c>
      <c r="W96" s="5">
        <v>-0.23</v>
      </c>
      <c r="X96" s="5">
        <v>-1.04</v>
      </c>
      <c r="Y96" s="5">
        <v>-1.85</v>
      </c>
      <c r="Z96" s="5">
        <v>-13.81</v>
      </c>
      <c r="AA96" s="5">
        <v>18.13</v>
      </c>
      <c r="AB96" s="5">
        <v>2.84</v>
      </c>
      <c r="AC96" s="5">
        <v>-35.590000000000003</v>
      </c>
      <c r="AD96" s="5">
        <v>-1.1399999999999999</v>
      </c>
      <c r="AE96" s="5">
        <v>-0.55000000000000004</v>
      </c>
      <c r="AF96" s="5">
        <v>-0.33</v>
      </c>
      <c r="AG96" s="5">
        <v>0</v>
      </c>
      <c r="AH96" s="5">
        <v>0.21</v>
      </c>
      <c r="AI96" s="5">
        <v>0.09</v>
      </c>
      <c r="AJ96" s="5">
        <v>0.08</v>
      </c>
      <c r="AK96" s="5">
        <v>-0.03</v>
      </c>
      <c r="AL96" s="5">
        <v>0.01</v>
      </c>
      <c r="AM96" s="5">
        <v>0.08</v>
      </c>
      <c r="AN96" s="5">
        <v>1.32</v>
      </c>
      <c r="AO96" s="5">
        <v>0.14000000000000001</v>
      </c>
      <c r="AP96" s="5">
        <v>0.75</v>
      </c>
      <c r="AQ96" s="5">
        <v>0</v>
      </c>
      <c r="AR96" s="5">
        <v>-0.38</v>
      </c>
      <c r="AS96" s="5">
        <v>-0.19</v>
      </c>
      <c r="AT96" s="5">
        <v>-0.13</v>
      </c>
      <c r="AU96" s="5">
        <v>0.44</v>
      </c>
      <c r="AV96" s="25">
        <v>154.88</v>
      </c>
      <c r="AW96" s="25">
        <v>221.86949999999999</v>
      </c>
      <c r="AX96" s="26">
        <v>179</v>
      </c>
      <c r="AY96" s="27">
        <v>205.50099999999901</v>
      </c>
      <c r="AZ96" s="26">
        <v>202</v>
      </c>
      <c r="BA96" s="27">
        <v>210.483</v>
      </c>
      <c r="BB96" s="26">
        <v>127</v>
      </c>
      <c r="BC96" s="13"/>
      <c r="BD96" s="16">
        <v>18.100000000000001</v>
      </c>
      <c r="BE96" s="16">
        <v>2.9</v>
      </c>
      <c r="BF96" s="16">
        <v>16.3</v>
      </c>
      <c r="BG96" s="16">
        <v>99.5</v>
      </c>
      <c r="BH96" s="13">
        <v>2</v>
      </c>
      <c r="BI96" s="13">
        <v>1</v>
      </c>
      <c r="BJ96" s="13">
        <v>1</v>
      </c>
      <c r="BK96" s="13">
        <v>2</v>
      </c>
      <c r="BL96" s="13">
        <v>2</v>
      </c>
      <c r="BM96" s="13">
        <v>1</v>
      </c>
      <c r="BN96" s="13">
        <v>1</v>
      </c>
      <c r="BO96" s="13">
        <v>1</v>
      </c>
    </row>
    <row r="97" spans="1:67" ht="15.6" x14ac:dyDescent="0.3">
      <c r="A97">
        <v>81</v>
      </c>
      <c r="B97" t="s">
        <v>617</v>
      </c>
      <c r="C97" s="9">
        <v>241867</v>
      </c>
      <c r="D97" s="11">
        <v>80</v>
      </c>
      <c r="E97" s="11">
        <v>230496</v>
      </c>
      <c r="F97" s="11">
        <v>2023</v>
      </c>
      <c r="G97" s="5" t="s">
        <v>152</v>
      </c>
      <c r="H97" s="5">
        <v>2020</v>
      </c>
      <c r="I97" s="5" t="s">
        <v>166</v>
      </c>
      <c r="J97" s="5">
        <v>2</v>
      </c>
      <c r="K97" s="5">
        <v>2</v>
      </c>
      <c r="L97" s="5" t="s">
        <v>62</v>
      </c>
      <c r="M97" s="5">
        <v>4.3499999999999996</v>
      </c>
      <c r="N97" s="5">
        <v>8.68</v>
      </c>
      <c r="O97" s="5">
        <v>12.77</v>
      </c>
      <c r="P97" s="5">
        <v>11.3</v>
      </c>
      <c r="Q97" s="5">
        <v>2.04</v>
      </c>
      <c r="R97" s="5">
        <v>1.61</v>
      </c>
      <c r="S97" s="5">
        <v>1.05</v>
      </c>
      <c r="T97" s="5">
        <v>1.31</v>
      </c>
      <c r="U97" s="5">
        <v>17.04</v>
      </c>
      <c r="V97" s="5">
        <v>10.210000000000001</v>
      </c>
      <c r="W97" s="5">
        <v>-1.2</v>
      </c>
      <c r="X97" s="5">
        <v>-1.69</v>
      </c>
      <c r="Y97" s="5">
        <v>-0.42</v>
      </c>
      <c r="Z97" s="5">
        <v>-16.22</v>
      </c>
      <c r="AA97" s="5">
        <v>18.47</v>
      </c>
      <c r="AB97" s="5">
        <v>-0.78</v>
      </c>
      <c r="AC97" s="5">
        <v>-29.08</v>
      </c>
      <c r="AD97" s="5">
        <v>-1.24</v>
      </c>
      <c r="AE97" s="5">
        <v>-0.46</v>
      </c>
      <c r="AF97" s="5">
        <v>-0.25</v>
      </c>
      <c r="AG97" s="5">
        <v>0</v>
      </c>
      <c r="AH97" s="5">
        <v>0.27</v>
      </c>
      <c r="AI97" s="5">
        <v>0.01</v>
      </c>
      <c r="AJ97" s="5">
        <v>0.09</v>
      </c>
      <c r="AK97" s="5">
        <v>0.02</v>
      </c>
      <c r="AL97" s="5">
        <v>0.1</v>
      </c>
      <c r="AM97" s="5">
        <v>7.0000000000000007E-2</v>
      </c>
      <c r="AN97" s="5">
        <v>0.38</v>
      </c>
      <c r="AO97" s="5">
        <v>0.12</v>
      </c>
      <c r="AP97" s="5">
        <v>1.56</v>
      </c>
      <c r="AQ97" s="5">
        <v>0</v>
      </c>
      <c r="AR97" s="5">
        <v>-0.55000000000000004</v>
      </c>
      <c r="AS97" s="5">
        <v>-0.49</v>
      </c>
      <c r="AT97" s="5">
        <v>-0.08</v>
      </c>
      <c r="AU97" s="5">
        <v>0.41</v>
      </c>
      <c r="AV97" s="25">
        <v>155.11000000000001</v>
      </c>
      <c r="AW97" s="25">
        <v>224.15949999999901</v>
      </c>
      <c r="AX97" s="26">
        <v>155</v>
      </c>
      <c r="AY97" s="27">
        <v>216.32999999999899</v>
      </c>
      <c r="AZ97" s="26">
        <v>117</v>
      </c>
      <c r="BA97" s="27">
        <v>202.761</v>
      </c>
      <c r="BB97" s="26">
        <v>193</v>
      </c>
      <c r="BC97" s="13" t="s">
        <v>722</v>
      </c>
      <c r="BD97" s="16">
        <v>16.600000000000001</v>
      </c>
      <c r="BE97" s="16">
        <v>2.6</v>
      </c>
      <c r="BF97" s="16">
        <v>15.7</v>
      </c>
      <c r="BG97" s="16">
        <v>99.7</v>
      </c>
      <c r="BH97" s="13">
        <v>2</v>
      </c>
      <c r="BI97" s="13">
        <v>1</v>
      </c>
      <c r="BJ97" s="13">
        <v>1</v>
      </c>
      <c r="BK97" s="13">
        <v>2</v>
      </c>
      <c r="BL97" s="13">
        <v>2</v>
      </c>
      <c r="BM97" s="13">
        <v>2</v>
      </c>
      <c r="BN97" s="13">
        <v>1</v>
      </c>
      <c r="BO97" s="13">
        <v>2</v>
      </c>
    </row>
    <row r="98" spans="1:67" ht="15.6" x14ac:dyDescent="0.3">
      <c r="A98">
        <v>82</v>
      </c>
      <c r="B98" t="s">
        <v>616</v>
      </c>
      <c r="C98" s="9">
        <v>242782</v>
      </c>
      <c r="D98" s="11">
        <v>81</v>
      </c>
      <c r="E98" s="11">
        <v>230511</v>
      </c>
      <c r="F98" s="11">
        <v>2023</v>
      </c>
      <c r="G98" s="5" t="s">
        <v>120</v>
      </c>
      <c r="H98" s="5">
        <v>2023</v>
      </c>
      <c r="I98" s="5" t="s">
        <v>167</v>
      </c>
      <c r="J98" s="5">
        <v>1</v>
      </c>
      <c r="K98" s="5">
        <v>1</v>
      </c>
      <c r="L98" s="5" t="s">
        <v>62</v>
      </c>
      <c r="M98" s="5">
        <v>5.7</v>
      </c>
      <c r="N98" s="5">
        <v>8.36</v>
      </c>
      <c r="O98" s="5">
        <v>11.47</v>
      </c>
      <c r="P98" s="5">
        <v>10.66</v>
      </c>
      <c r="Q98" s="5">
        <v>1.44</v>
      </c>
      <c r="R98" s="5">
        <v>0.48</v>
      </c>
      <c r="S98" s="5">
        <v>1.3</v>
      </c>
      <c r="T98" s="5">
        <v>1.1000000000000001</v>
      </c>
      <c r="U98" s="5">
        <v>29.62</v>
      </c>
      <c r="V98" s="5">
        <v>25.86</v>
      </c>
      <c r="W98" s="5">
        <v>0.01</v>
      </c>
      <c r="X98" s="5">
        <v>-0.25</v>
      </c>
      <c r="Y98" s="5">
        <v>-1.49</v>
      </c>
      <c r="Z98" s="5">
        <v>-14.38</v>
      </c>
      <c r="AA98" s="5">
        <v>20.62</v>
      </c>
      <c r="AB98" s="5">
        <v>3.98</v>
      </c>
      <c r="AC98" s="5">
        <v>-55.23</v>
      </c>
      <c r="AD98" s="5">
        <v>-0.93</v>
      </c>
      <c r="AE98" s="5">
        <v>-0.24</v>
      </c>
      <c r="AF98" s="5">
        <v>0.02</v>
      </c>
      <c r="AG98" s="5">
        <v>0</v>
      </c>
      <c r="AH98" s="5">
        <v>0.2</v>
      </c>
      <c r="AI98" s="5">
        <v>0.03</v>
      </c>
      <c r="AJ98" s="5">
        <v>0.03</v>
      </c>
      <c r="AK98" s="5">
        <v>0.04</v>
      </c>
      <c r="AL98" s="5">
        <v>0.13</v>
      </c>
      <c r="AM98" s="5">
        <v>0.05</v>
      </c>
      <c r="AN98" s="5">
        <v>0.24</v>
      </c>
      <c r="AO98" s="5">
        <v>-0.4</v>
      </c>
      <c r="AP98" s="5">
        <v>1.54</v>
      </c>
      <c r="AQ98" s="5">
        <v>0</v>
      </c>
      <c r="AR98" s="5">
        <v>-0.28000000000000003</v>
      </c>
      <c r="AS98" s="5">
        <v>-0.24</v>
      </c>
      <c r="AT98" s="5">
        <v>-0.69</v>
      </c>
      <c r="AU98" s="5">
        <v>0.38</v>
      </c>
      <c r="AV98" s="25">
        <v>160.79</v>
      </c>
      <c r="AW98" s="25">
        <v>223.62100000000001</v>
      </c>
      <c r="AX98" s="26">
        <v>160</v>
      </c>
      <c r="AY98" s="27">
        <v>216.905</v>
      </c>
      <c r="AZ98" s="26">
        <v>110</v>
      </c>
      <c r="BA98" s="27">
        <v>202.45400000000001</v>
      </c>
      <c r="BB98" s="26">
        <v>196</v>
      </c>
      <c r="BC98" s="13" t="s">
        <v>723</v>
      </c>
      <c r="BD98" s="16">
        <v>18.2</v>
      </c>
      <c r="BE98" s="16">
        <v>3.3</v>
      </c>
      <c r="BF98" s="16">
        <v>18.3</v>
      </c>
      <c r="BG98" s="16">
        <v>99.2</v>
      </c>
      <c r="BH98" s="13">
        <v>2</v>
      </c>
      <c r="BI98" s="13">
        <v>1</v>
      </c>
      <c r="BJ98" s="13">
        <v>2</v>
      </c>
      <c r="BK98" s="13">
        <v>2</v>
      </c>
      <c r="BL98" s="13">
        <v>2</v>
      </c>
      <c r="BM98" s="13">
        <v>2</v>
      </c>
      <c r="BN98" s="13">
        <v>1</v>
      </c>
      <c r="BO98" s="13">
        <v>3</v>
      </c>
    </row>
    <row r="99" spans="1:67" ht="15.6" x14ac:dyDescent="0.3">
      <c r="A99">
        <v>83</v>
      </c>
      <c r="B99" t="s">
        <v>615</v>
      </c>
      <c r="C99" s="9">
        <v>242802</v>
      </c>
      <c r="D99" s="11">
        <v>82</v>
      </c>
      <c r="E99" s="11">
        <v>230511</v>
      </c>
      <c r="F99" s="11">
        <v>2023</v>
      </c>
      <c r="G99" s="5" t="s">
        <v>120</v>
      </c>
      <c r="H99" s="5">
        <v>2023</v>
      </c>
      <c r="I99" s="5" t="s">
        <v>168</v>
      </c>
      <c r="J99" s="5">
        <v>1</v>
      </c>
      <c r="K99" s="5">
        <v>1</v>
      </c>
      <c r="L99" s="5" t="s">
        <v>59</v>
      </c>
      <c r="M99" s="5">
        <v>5.84</v>
      </c>
      <c r="N99" s="5">
        <v>10.31</v>
      </c>
      <c r="O99" s="5">
        <v>13.38</v>
      </c>
      <c r="P99" s="5">
        <v>9.58</v>
      </c>
      <c r="Q99" s="5">
        <v>2.33</v>
      </c>
      <c r="R99" s="5">
        <v>1.93</v>
      </c>
      <c r="S99" s="5">
        <v>1.95</v>
      </c>
      <c r="T99" s="5">
        <v>2.46</v>
      </c>
      <c r="U99" s="5">
        <v>23.79</v>
      </c>
      <c r="V99" s="5">
        <v>16.96</v>
      </c>
      <c r="W99" s="5">
        <v>-0.13</v>
      </c>
      <c r="X99" s="5">
        <v>-0.79</v>
      </c>
      <c r="Y99" s="5">
        <v>-1.1000000000000001</v>
      </c>
      <c r="Z99" s="5">
        <v>-9.01</v>
      </c>
      <c r="AA99" s="5">
        <v>17.190000000000001</v>
      </c>
      <c r="AB99" s="5">
        <v>-0.72</v>
      </c>
      <c r="AC99" s="5">
        <v>-51.41</v>
      </c>
      <c r="AD99" s="5">
        <v>-1.04</v>
      </c>
      <c r="AE99" s="5">
        <v>0.04</v>
      </c>
      <c r="AF99" s="5">
        <v>-0.12</v>
      </c>
      <c r="AG99" s="5">
        <v>0</v>
      </c>
      <c r="AH99" s="5">
        <v>0.32</v>
      </c>
      <c r="AI99" s="5">
        <v>0.26</v>
      </c>
      <c r="AJ99" s="5">
        <v>0.08</v>
      </c>
      <c r="AK99" s="5">
        <v>0.03</v>
      </c>
      <c r="AL99" s="5">
        <v>0.16</v>
      </c>
      <c r="AM99" s="5">
        <v>7.0000000000000007E-2</v>
      </c>
      <c r="AN99" s="5">
        <v>-0.16</v>
      </c>
      <c r="AO99" s="5">
        <v>0.36</v>
      </c>
      <c r="AP99" s="5">
        <v>-2.2400000000000002</v>
      </c>
      <c r="AQ99" s="5">
        <v>0</v>
      </c>
      <c r="AR99" s="5">
        <v>-0.45</v>
      </c>
      <c r="AS99" s="5">
        <v>-0.06</v>
      </c>
      <c r="AT99" s="5">
        <v>-0.69</v>
      </c>
      <c r="AU99" s="5">
        <v>0.54</v>
      </c>
      <c r="AV99" s="25">
        <v>161.44</v>
      </c>
      <c r="AW99" s="25">
        <v>247.23349999999999</v>
      </c>
      <c r="AX99" s="26">
        <v>12</v>
      </c>
      <c r="AY99" s="27">
        <v>240.33</v>
      </c>
      <c r="AZ99" s="26">
        <v>14</v>
      </c>
      <c r="BA99" s="27">
        <v>232.30699999999999</v>
      </c>
      <c r="BB99" s="26">
        <v>13</v>
      </c>
      <c r="BC99" s="13" t="s">
        <v>723</v>
      </c>
      <c r="BD99" s="16">
        <v>18.399999999999999</v>
      </c>
      <c r="BE99" s="16">
        <v>3.1</v>
      </c>
      <c r="BF99" s="16">
        <v>16.899999999999999</v>
      </c>
      <c r="BG99" s="16">
        <v>99.4</v>
      </c>
      <c r="BH99" s="13">
        <v>2</v>
      </c>
      <c r="BI99" s="13">
        <v>1</v>
      </c>
      <c r="BJ99" s="13">
        <v>1</v>
      </c>
      <c r="BK99" s="13">
        <v>2</v>
      </c>
      <c r="BL99" s="13">
        <v>2</v>
      </c>
      <c r="BM99" s="13">
        <v>1</v>
      </c>
      <c r="BN99" s="13">
        <v>1</v>
      </c>
      <c r="BO99" s="13">
        <v>2</v>
      </c>
    </row>
    <row r="100" spans="1:67" ht="15.6" x14ac:dyDescent="0.3">
      <c r="A100">
        <v>84</v>
      </c>
      <c r="B100" t="s">
        <v>614</v>
      </c>
      <c r="C100" s="9">
        <v>242700</v>
      </c>
      <c r="D100" s="11">
        <v>83</v>
      </c>
      <c r="E100" s="11">
        <v>230568</v>
      </c>
      <c r="F100" s="11">
        <v>2023</v>
      </c>
      <c r="G100" s="5" t="s">
        <v>169</v>
      </c>
      <c r="H100" s="5">
        <v>2023</v>
      </c>
      <c r="I100" s="5" t="s">
        <v>170</v>
      </c>
      <c r="J100" s="5">
        <v>1</v>
      </c>
      <c r="K100" s="5">
        <v>1</v>
      </c>
      <c r="L100" s="5" t="s">
        <v>62</v>
      </c>
      <c r="M100" s="5">
        <v>4.3</v>
      </c>
      <c r="N100" s="5">
        <v>7.12</v>
      </c>
      <c r="O100" s="5">
        <v>10.41</v>
      </c>
      <c r="P100" s="5">
        <v>9.23</v>
      </c>
      <c r="Q100" s="5">
        <v>1.76</v>
      </c>
      <c r="R100" s="5">
        <v>1.3</v>
      </c>
      <c r="S100" s="5">
        <v>1.51</v>
      </c>
      <c r="T100" s="5">
        <v>1.66</v>
      </c>
      <c r="U100" s="5">
        <v>17.649999999999999</v>
      </c>
      <c r="V100" s="5">
        <v>11.68</v>
      </c>
      <c r="W100" s="5">
        <v>0.02</v>
      </c>
      <c r="X100" s="5">
        <v>-0.39</v>
      </c>
      <c r="Y100" s="5">
        <v>-1.1499999999999999</v>
      </c>
      <c r="Z100" s="5">
        <v>-13.26</v>
      </c>
      <c r="AA100" s="5">
        <v>16.57</v>
      </c>
      <c r="AB100" s="5">
        <v>-0.51</v>
      </c>
      <c r="AC100" s="5">
        <v>-33.380000000000003</v>
      </c>
      <c r="AD100" s="5">
        <v>-1.01</v>
      </c>
      <c r="AE100" s="5">
        <v>-0.55000000000000004</v>
      </c>
      <c r="AF100" s="5">
        <v>-0.55000000000000004</v>
      </c>
      <c r="AG100" s="5">
        <v>0</v>
      </c>
      <c r="AH100" s="5">
        <v>0.16</v>
      </c>
      <c r="AI100" s="5">
        <v>0.05</v>
      </c>
      <c r="AJ100" s="5">
        <v>0.05</v>
      </c>
      <c r="AK100" s="5">
        <v>-0.03</v>
      </c>
      <c r="AL100" s="5">
        <v>0.01</v>
      </c>
      <c r="AM100" s="5">
        <v>0.08</v>
      </c>
      <c r="AN100" s="5">
        <v>0.66</v>
      </c>
      <c r="AO100" s="5">
        <v>-0.05</v>
      </c>
      <c r="AP100" s="5">
        <v>-0.39</v>
      </c>
      <c r="AQ100" s="5">
        <v>0</v>
      </c>
      <c r="AR100" s="5">
        <v>-0.3</v>
      </c>
      <c r="AS100" s="5">
        <v>-0.16</v>
      </c>
      <c r="AT100" s="5">
        <v>-0.57999999999999996</v>
      </c>
      <c r="AU100" s="5">
        <v>0.3</v>
      </c>
      <c r="AV100" s="25">
        <v>144.13999999999999</v>
      </c>
      <c r="AW100" s="25">
        <v>209.49199999999999</v>
      </c>
      <c r="AX100" s="26">
        <v>255</v>
      </c>
      <c r="AY100" s="27">
        <v>196.26549999999901</v>
      </c>
      <c r="AZ100" s="26">
        <v>255</v>
      </c>
      <c r="BA100" s="27">
        <v>194.26149999999899</v>
      </c>
      <c r="BB100" s="26">
        <v>250</v>
      </c>
      <c r="BC100" s="13" t="s">
        <v>723</v>
      </c>
      <c r="BD100" s="16">
        <v>18.399999999999999</v>
      </c>
      <c r="BE100" s="16">
        <v>2.7</v>
      </c>
      <c r="BF100" s="16">
        <v>14.8</v>
      </c>
      <c r="BG100" s="16">
        <v>99.4</v>
      </c>
      <c r="BH100" s="13">
        <v>2</v>
      </c>
      <c r="BI100" s="13">
        <v>1</v>
      </c>
      <c r="BJ100" s="13">
        <v>2</v>
      </c>
      <c r="BK100" s="13">
        <v>3</v>
      </c>
      <c r="BL100" s="13">
        <v>2</v>
      </c>
      <c r="BM100" s="13">
        <v>1</v>
      </c>
      <c r="BN100" s="13">
        <v>1</v>
      </c>
      <c r="BO100" s="13">
        <v>1</v>
      </c>
    </row>
    <row r="101" spans="1:67" ht="15.6" x14ac:dyDescent="0.3">
      <c r="A101">
        <v>85</v>
      </c>
      <c r="B101" t="s">
        <v>613</v>
      </c>
      <c r="C101" s="9">
        <v>242860</v>
      </c>
      <c r="D101" s="11">
        <v>84</v>
      </c>
      <c r="E101" s="11">
        <v>230496</v>
      </c>
      <c r="F101" s="11">
        <v>2023</v>
      </c>
      <c r="G101" s="5" t="s">
        <v>152</v>
      </c>
      <c r="H101" s="5">
        <v>2023</v>
      </c>
      <c r="I101" s="5" t="s">
        <v>171</v>
      </c>
      <c r="J101" s="5">
        <v>2</v>
      </c>
      <c r="K101" s="5">
        <v>1</v>
      </c>
      <c r="L101" s="5" t="s">
        <v>59</v>
      </c>
      <c r="M101" s="5">
        <v>4.3099999999999996</v>
      </c>
      <c r="N101" s="5">
        <v>7.57</v>
      </c>
      <c r="O101" s="5">
        <v>10.4</v>
      </c>
      <c r="P101" s="5">
        <v>7.76</v>
      </c>
      <c r="Q101" s="5">
        <v>1.52</v>
      </c>
      <c r="R101" s="5">
        <v>1.17</v>
      </c>
      <c r="S101" s="5">
        <v>1.46</v>
      </c>
      <c r="T101" s="5">
        <v>1.82</v>
      </c>
      <c r="U101" s="5">
        <v>12.15</v>
      </c>
      <c r="V101" s="5">
        <v>6.65</v>
      </c>
      <c r="W101" s="5">
        <v>-0.31</v>
      </c>
      <c r="X101" s="5">
        <v>-0.68</v>
      </c>
      <c r="Y101" s="5">
        <v>-2.4300000000000002</v>
      </c>
      <c r="Z101" s="5">
        <v>-12.24</v>
      </c>
      <c r="AA101" s="5">
        <v>20.52</v>
      </c>
      <c r="AB101" s="5">
        <v>4.28</v>
      </c>
      <c r="AC101" s="5">
        <v>-57.05</v>
      </c>
      <c r="AD101" s="5">
        <v>-1.0900000000000001</v>
      </c>
      <c r="AE101" s="5">
        <v>-0.34</v>
      </c>
      <c r="AF101" s="5">
        <v>-0.47</v>
      </c>
      <c r="AG101" s="5">
        <v>0</v>
      </c>
      <c r="AH101" s="5">
        <v>0.22</v>
      </c>
      <c r="AI101" s="5">
        <v>0.18</v>
      </c>
      <c r="AJ101" s="5">
        <v>0.08</v>
      </c>
      <c r="AK101" s="5">
        <v>-0.01</v>
      </c>
      <c r="AL101" s="5">
        <v>0.04</v>
      </c>
      <c r="AM101" s="5">
        <v>0.06</v>
      </c>
      <c r="AN101" s="5">
        <v>0.99</v>
      </c>
      <c r="AO101" s="5">
        <v>-0.1</v>
      </c>
      <c r="AP101" s="5">
        <v>1.91</v>
      </c>
      <c r="AQ101" s="5">
        <v>0</v>
      </c>
      <c r="AR101" s="5">
        <v>-0.27</v>
      </c>
      <c r="AS101" s="5">
        <v>0.16</v>
      </c>
      <c r="AT101" s="5">
        <v>-0.38</v>
      </c>
      <c r="AU101" s="5">
        <v>0.38</v>
      </c>
      <c r="AV101" s="25">
        <v>151.96</v>
      </c>
      <c r="AW101" s="25">
        <v>219.66849999999999</v>
      </c>
      <c r="AX101" s="26">
        <v>198</v>
      </c>
      <c r="AY101" s="27">
        <v>199.98849999999999</v>
      </c>
      <c r="AZ101" s="26">
        <v>231</v>
      </c>
      <c r="BA101" s="27">
        <v>202.9</v>
      </c>
      <c r="BB101" s="26">
        <v>189</v>
      </c>
      <c r="BC101" s="13" t="s">
        <v>723</v>
      </c>
      <c r="BD101" s="16">
        <v>17.7</v>
      </c>
      <c r="BE101" s="16">
        <v>2.6</v>
      </c>
      <c r="BF101" s="16">
        <v>14.6</v>
      </c>
      <c r="BG101" s="16">
        <v>99.6</v>
      </c>
      <c r="BH101" s="13">
        <v>2</v>
      </c>
      <c r="BI101" s="13">
        <v>1</v>
      </c>
      <c r="BJ101" s="13">
        <v>2</v>
      </c>
      <c r="BK101" s="13">
        <v>2</v>
      </c>
      <c r="BL101" s="13">
        <v>2</v>
      </c>
      <c r="BM101" s="13">
        <v>2</v>
      </c>
      <c r="BN101" s="13">
        <v>1</v>
      </c>
      <c r="BO101" s="13">
        <v>2</v>
      </c>
    </row>
    <row r="102" spans="1:67" ht="15.6" x14ac:dyDescent="0.3">
      <c r="A102">
        <v>86</v>
      </c>
      <c r="B102" t="s">
        <v>612</v>
      </c>
      <c r="C102" s="9">
        <v>242547</v>
      </c>
      <c r="D102" s="11">
        <v>85</v>
      </c>
      <c r="E102" s="11">
        <v>232538</v>
      </c>
      <c r="F102" s="11">
        <v>2023</v>
      </c>
      <c r="G102" s="5" t="s">
        <v>172</v>
      </c>
      <c r="H102" s="5">
        <v>2023</v>
      </c>
      <c r="I102" s="5" t="s">
        <v>173</v>
      </c>
      <c r="J102" s="5">
        <v>2</v>
      </c>
      <c r="K102" s="5">
        <v>2</v>
      </c>
      <c r="L102" s="5" t="s">
        <v>62</v>
      </c>
      <c r="M102" s="5">
        <v>6.54</v>
      </c>
      <c r="N102" s="5">
        <v>11.16</v>
      </c>
      <c r="O102" s="5">
        <v>13.23</v>
      </c>
      <c r="P102" s="5">
        <v>10.48</v>
      </c>
      <c r="Q102" s="5">
        <v>2.06</v>
      </c>
      <c r="R102" s="5">
        <v>1.1399999999999999</v>
      </c>
      <c r="S102" s="5">
        <v>1.48</v>
      </c>
      <c r="T102" s="5">
        <v>1.33</v>
      </c>
      <c r="U102" s="5">
        <v>12.29</v>
      </c>
      <c r="V102" s="5">
        <v>7.35</v>
      </c>
      <c r="W102" s="5">
        <v>-1.17</v>
      </c>
      <c r="X102" s="5">
        <v>-1.2</v>
      </c>
      <c r="Y102" s="5">
        <v>-0.75</v>
      </c>
      <c r="Z102" s="5">
        <v>-9.73</v>
      </c>
      <c r="AA102" s="5">
        <v>15.86</v>
      </c>
      <c r="AB102" s="5">
        <v>0.42</v>
      </c>
      <c r="AC102" s="5">
        <v>-44.73</v>
      </c>
      <c r="AD102" s="5">
        <v>-1.0900000000000001</v>
      </c>
      <c r="AE102" s="5">
        <v>-0.64</v>
      </c>
      <c r="AF102" s="5">
        <v>-0.63</v>
      </c>
      <c r="AG102" s="5">
        <v>0</v>
      </c>
      <c r="AH102" s="5">
        <v>0.35</v>
      </c>
      <c r="AI102" s="5">
        <v>0.27</v>
      </c>
      <c r="AJ102" s="5">
        <v>0.09</v>
      </c>
      <c r="AK102" s="5">
        <v>0.09</v>
      </c>
      <c r="AL102" s="5">
        <v>0.22</v>
      </c>
      <c r="AM102" s="5">
        <v>0.06</v>
      </c>
      <c r="AN102" s="5">
        <v>0.7</v>
      </c>
      <c r="AO102" s="5">
        <v>0.16</v>
      </c>
      <c r="AP102" s="5">
        <v>3.57</v>
      </c>
      <c r="AQ102" s="5">
        <v>0</v>
      </c>
      <c r="AR102" s="5">
        <v>-0.24</v>
      </c>
      <c r="AS102" s="5">
        <v>-0.2</v>
      </c>
      <c r="AT102" s="5">
        <v>-0.75</v>
      </c>
      <c r="AU102" s="5">
        <v>0.3</v>
      </c>
      <c r="AV102" s="25">
        <v>158.32</v>
      </c>
      <c r="AW102" s="25">
        <v>242.464</v>
      </c>
      <c r="AX102" s="26">
        <v>36</v>
      </c>
      <c r="AY102" s="27">
        <v>232.31700000000001</v>
      </c>
      <c r="AZ102" s="26">
        <v>31</v>
      </c>
      <c r="BA102" s="27">
        <v>227.54</v>
      </c>
      <c r="BB102" s="26">
        <v>23</v>
      </c>
      <c r="BC102" s="13" t="s">
        <v>726</v>
      </c>
      <c r="BD102" s="16">
        <v>15.5</v>
      </c>
      <c r="BE102" s="16">
        <v>2.6</v>
      </c>
      <c r="BF102" s="16">
        <v>16.600000000000001</v>
      </c>
      <c r="BG102" s="16">
        <v>99.7</v>
      </c>
      <c r="BH102" s="13">
        <v>2</v>
      </c>
      <c r="BI102" s="13">
        <v>1</v>
      </c>
      <c r="BJ102" s="13">
        <v>1</v>
      </c>
      <c r="BK102" s="13">
        <v>2</v>
      </c>
      <c r="BL102" s="13">
        <v>2</v>
      </c>
      <c r="BM102" s="13">
        <v>2</v>
      </c>
      <c r="BN102" s="13">
        <v>1</v>
      </c>
      <c r="BO102" s="13">
        <v>3</v>
      </c>
    </row>
    <row r="103" spans="1:67" ht="15.6" x14ac:dyDescent="0.3">
      <c r="A103">
        <v>87</v>
      </c>
      <c r="B103" t="s">
        <v>611</v>
      </c>
      <c r="C103" s="9">
        <v>242824</v>
      </c>
      <c r="D103" s="11">
        <v>86</v>
      </c>
      <c r="E103" s="11">
        <v>232347</v>
      </c>
      <c r="F103" s="11">
        <v>2023</v>
      </c>
      <c r="G103" s="5" t="s">
        <v>174</v>
      </c>
      <c r="H103" s="5">
        <v>2023</v>
      </c>
      <c r="I103" s="5" t="s">
        <v>175</v>
      </c>
      <c r="J103" s="5">
        <v>1</v>
      </c>
      <c r="K103" s="5">
        <v>1</v>
      </c>
      <c r="L103" s="5" t="s">
        <v>62</v>
      </c>
      <c r="M103" s="5">
        <v>3.69</v>
      </c>
      <c r="N103" s="5">
        <v>4.9000000000000004</v>
      </c>
      <c r="O103" s="5">
        <v>7.56</v>
      </c>
      <c r="P103" s="5">
        <v>3.95</v>
      </c>
      <c r="Q103" s="5">
        <v>1.72</v>
      </c>
      <c r="R103" s="5">
        <v>0.86</v>
      </c>
      <c r="S103" s="5">
        <v>0.81</v>
      </c>
      <c r="T103" s="5">
        <v>1</v>
      </c>
      <c r="U103" s="5">
        <v>24.36</v>
      </c>
      <c r="V103" s="5">
        <v>18.88</v>
      </c>
      <c r="W103" s="5">
        <v>-0.99</v>
      </c>
      <c r="X103" s="5">
        <v>-0.95</v>
      </c>
      <c r="Y103" s="5">
        <v>-1.17</v>
      </c>
      <c r="Z103" s="5">
        <v>-9.3800000000000008</v>
      </c>
      <c r="AA103" s="5">
        <v>15.31</v>
      </c>
      <c r="AB103" s="5">
        <v>1.27</v>
      </c>
      <c r="AC103" s="5">
        <v>-19.940000000000001</v>
      </c>
      <c r="AD103" s="5">
        <v>0.06</v>
      </c>
      <c r="AE103" s="5">
        <v>-0.15</v>
      </c>
      <c r="AF103" s="5">
        <v>-0.1</v>
      </c>
      <c r="AG103" s="5">
        <v>0</v>
      </c>
      <c r="AH103" s="5">
        <v>0.2</v>
      </c>
      <c r="AI103" s="5">
        <v>0.03</v>
      </c>
      <c r="AJ103" s="5">
        <v>0.06</v>
      </c>
      <c r="AK103" s="5">
        <v>0.03</v>
      </c>
      <c r="AL103" s="5">
        <v>0.1</v>
      </c>
      <c r="AM103" s="5">
        <v>0.04</v>
      </c>
      <c r="AN103" s="5">
        <v>0.15</v>
      </c>
      <c r="AO103" s="5">
        <v>0.44</v>
      </c>
      <c r="AP103" s="5">
        <v>0.53</v>
      </c>
      <c r="AQ103" s="5">
        <v>0</v>
      </c>
      <c r="AR103" s="5">
        <v>-0.53</v>
      </c>
      <c r="AS103" s="5">
        <v>-0.87</v>
      </c>
      <c r="AT103" s="5">
        <v>-1.02</v>
      </c>
      <c r="AU103" s="5">
        <v>0.25</v>
      </c>
      <c r="AV103" s="25">
        <v>143.06</v>
      </c>
      <c r="AW103" s="25">
        <v>217.429</v>
      </c>
      <c r="AX103" s="26">
        <v>207</v>
      </c>
      <c r="AY103" s="27">
        <v>219.43099999999899</v>
      </c>
      <c r="AZ103" s="26">
        <v>95</v>
      </c>
      <c r="BA103" s="27">
        <v>195.7295</v>
      </c>
      <c r="BB103" s="26">
        <v>238</v>
      </c>
      <c r="BC103" s="13" t="s">
        <v>723</v>
      </c>
      <c r="BD103" s="16">
        <v>16.3</v>
      </c>
      <c r="BE103" s="16">
        <v>2.8</v>
      </c>
      <c r="BF103" s="16">
        <v>17</v>
      </c>
      <c r="BG103" s="16">
        <v>99.8</v>
      </c>
      <c r="BH103" s="13">
        <v>2</v>
      </c>
      <c r="BI103" s="13">
        <v>1</v>
      </c>
      <c r="BJ103" s="13">
        <v>1</v>
      </c>
      <c r="BK103" s="13">
        <v>2</v>
      </c>
      <c r="BL103" s="13">
        <v>2</v>
      </c>
      <c r="BM103" s="13">
        <v>2</v>
      </c>
      <c r="BN103" s="13">
        <v>1</v>
      </c>
      <c r="BO103" s="13">
        <v>2</v>
      </c>
    </row>
    <row r="104" spans="1:67" ht="15.6" x14ac:dyDescent="0.3">
      <c r="A104">
        <v>88</v>
      </c>
      <c r="B104" t="s">
        <v>610</v>
      </c>
      <c r="C104" s="9">
        <v>242625</v>
      </c>
      <c r="D104" s="11">
        <v>87</v>
      </c>
      <c r="E104" s="11">
        <v>230568</v>
      </c>
      <c r="F104" s="11">
        <v>2023</v>
      </c>
      <c r="G104" s="5" t="s">
        <v>169</v>
      </c>
      <c r="H104" s="5">
        <v>2023</v>
      </c>
      <c r="I104" s="5" t="s">
        <v>176</v>
      </c>
      <c r="J104" s="5">
        <v>2</v>
      </c>
      <c r="K104" s="5">
        <v>2</v>
      </c>
      <c r="L104" s="5" t="s">
        <v>62</v>
      </c>
      <c r="M104" s="5">
        <v>6.21</v>
      </c>
      <c r="N104" s="5">
        <v>9.39</v>
      </c>
      <c r="O104" s="5">
        <v>11.63</v>
      </c>
      <c r="P104" s="5">
        <v>7.98</v>
      </c>
      <c r="Q104" s="5">
        <v>2.13</v>
      </c>
      <c r="R104" s="5">
        <v>1.99</v>
      </c>
      <c r="S104" s="5">
        <v>2.2599999999999998</v>
      </c>
      <c r="T104" s="5">
        <v>2.99</v>
      </c>
      <c r="U104" s="5">
        <v>7.92</v>
      </c>
      <c r="V104" s="5">
        <v>4.71</v>
      </c>
      <c r="W104" s="5">
        <v>-0.46</v>
      </c>
      <c r="X104" s="5">
        <v>-0.53</v>
      </c>
      <c r="Y104" s="5">
        <v>-2.11</v>
      </c>
      <c r="Z104" s="5">
        <v>-11.38</v>
      </c>
      <c r="AA104" s="5">
        <v>18.920000000000002</v>
      </c>
      <c r="AB104" s="5">
        <v>0.24</v>
      </c>
      <c r="AC104" s="5">
        <v>-56.16</v>
      </c>
      <c r="AD104" s="5">
        <v>-1.2</v>
      </c>
      <c r="AE104" s="5">
        <v>-0.96</v>
      </c>
      <c r="AF104" s="5">
        <v>-0.39</v>
      </c>
      <c r="AG104" s="5">
        <v>0</v>
      </c>
      <c r="AH104" s="5">
        <v>0.3</v>
      </c>
      <c r="AI104" s="5">
        <v>0.35</v>
      </c>
      <c r="AJ104" s="5">
        <v>0.06</v>
      </c>
      <c r="AK104" s="5">
        <v>7.0000000000000007E-2</v>
      </c>
      <c r="AL104" s="5">
        <v>0.16</v>
      </c>
      <c r="AM104" s="5">
        <v>0.08</v>
      </c>
      <c r="AN104" s="5">
        <v>0.63</v>
      </c>
      <c r="AO104" s="5">
        <v>0.28999999999999998</v>
      </c>
      <c r="AP104" s="5">
        <v>0.12</v>
      </c>
      <c r="AQ104" s="5">
        <v>0</v>
      </c>
      <c r="AR104" s="5">
        <v>-0.51</v>
      </c>
      <c r="AS104" s="5">
        <v>-1.06</v>
      </c>
      <c r="AT104" s="5">
        <v>-0.7</v>
      </c>
      <c r="AU104" s="5">
        <v>0.44</v>
      </c>
      <c r="AV104" s="25">
        <v>154.03</v>
      </c>
      <c r="AW104" s="25">
        <v>248.268</v>
      </c>
      <c r="AX104" s="26">
        <v>11</v>
      </c>
      <c r="AY104" s="27">
        <v>228.0975</v>
      </c>
      <c r="AZ104" s="26">
        <v>48</v>
      </c>
      <c r="BA104" s="27">
        <v>237.75</v>
      </c>
      <c r="BB104" s="26">
        <v>4</v>
      </c>
      <c r="BC104" s="13" t="s">
        <v>726</v>
      </c>
      <c r="BD104" s="16">
        <v>17.100000000000001</v>
      </c>
      <c r="BE104" s="16">
        <v>2.4</v>
      </c>
      <c r="BF104" s="16">
        <v>13.9</v>
      </c>
      <c r="BG104" s="16">
        <v>99.9</v>
      </c>
      <c r="BH104" s="13">
        <v>2</v>
      </c>
      <c r="BI104" s="13">
        <v>1</v>
      </c>
      <c r="BJ104" s="13">
        <v>1</v>
      </c>
      <c r="BK104" s="13">
        <v>3</v>
      </c>
      <c r="BL104" s="13">
        <v>2</v>
      </c>
      <c r="BM104" s="13">
        <v>2</v>
      </c>
      <c r="BN104" s="13">
        <v>1</v>
      </c>
      <c r="BO104" s="13">
        <v>1</v>
      </c>
    </row>
    <row r="105" spans="1:67" ht="15.6" x14ac:dyDescent="0.3">
      <c r="A105">
        <v>89</v>
      </c>
      <c r="B105" t="s">
        <v>609</v>
      </c>
      <c r="C105" s="9">
        <v>243099</v>
      </c>
      <c r="D105" s="11">
        <v>88</v>
      </c>
      <c r="E105" s="11">
        <v>230341</v>
      </c>
      <c r="F105" s="11">
        <v>2023</v>
      </c>
      <c r="G105" s="5" t="s">
        <v>177</v>
      </c>
      <c r="H105" s="5">
        <v>2023</v>
      </c>
      <c r="I105" s="5" t="s">
        <v>178</v>
      </c>
      <c r="J105" s="5">
        <v>1</v>
      </c>
      <c r="K105" s="5">
        <v>1</v>
      </c>
      <c r="L105" s="5" t="s">
        <v>62</v>
      </c>
      <c r="M105" s="5">
        <v>6.31</v>
      </c>
      <c r="N105" s="5">
        <v>10.29</v>
      </c>
      <c r="O105" s="5">
        <v>11.6</v>
      </c>
      <c r="P105" s="5">
        <v>9.51</v>
      </c>
      <c r="Q105" s="5">
        <v>1.1399999999999999</v>
      </c>
      <c r="R105" s="5">
        <v>0.72</v>
      </c>
      <c r="S105" s="5">
        <v>1.1399999999999999</v>
      </c>
      <c r="T105" s="5">
        <v>1.32</v>
      </c>
      <c r="U105" s="5">
        <v>18.86</v>
      </c>
      <c r="V105" s="5">
        <v>12.34</v>
      </c>
      <c r="W105" s="5">
        <v>-0.33</v>
      </c>
      <c r="X105" s="5">
        <v>-1.1000000000000001</v>
      </c>
      <c r="Y105" s="5">
        <v>-1.46</v>
      </c>
      <c r="Z105" s="5">
        <v>-18.07</v>
      </c>
      <c r="AA105" s="5">
        <v>23.83</v>
      </c>
      <c r="AB105" s="5">
        <v>-2.5099999999999998</v>
      </c>
      <c r="AC105" s="5">
        <v>-2.25</v>
      </c>
      <c r="AD105" s="5">
        <v>-1.0900000000000001</v>
      </c>
      <c r="AE105" s="5">
        <v>-0.56000000000000005</v>
      </c>
      <c r="AF105" s="5">
        <v>-0.08</v>
      </c>
      <c r="AG105" s="5">
        <v>0</v>
      </c>
      <c r="AH105" s="5">
        <v>0.22</v>
      </c>
      <c r="AI105" s="5">
        <v>0.2</v>
      </c>
      <c r="AJ105" s="5">
        <v>0.05</v>
      </c>
      <c r="AK105" s="5">
        <v>0.04</v>
      </c>
      <c r="AL105" s="5">
        <v>0.12</v>
      </c>
      <c r="AM105" s="5">
        <v>0.05</v>
      </c>
      <c r="AN105" s="5">
        <v>-0.85</v>
      </c>
      <c r="AO105" s="5">
        <v>-0.59</v>
      </c>
      <c r="AP105" s="5">
        <v>3.9</v>
      </c>
      <c r="AQ105" s="5">
        <v>0</v>
      </c>
      <c r="AR105" s="5">
        <v>-0.09</v>
      </c>
      <c r="AS105" s="5">
        <v>0.37</v>
      </c>
      <c r="AT105" s="5">
        <v>-0.3</v>
      </c>
      <c r="AU105" s="5">
        <v>0.25</v>
      </c>
      <c r="AV105" s="25">
        <v>150.13999999999999</v>
      </c>
      <c r="AW105" s="25">
        <v>209.72649999999999</v>
      </c>
      <c r="AX105" s="26">
        <v>251</v>
      </c>
      <c r="AY105" s="27">
        <v>193.44450000000001</v>
      </c>
      <c r="AZ105" s="26">
        <v>269</v>
      </c>
      <c r="BA105" s="27">
        <v>189.5575</v>
      </c>
      <c r="BB105" s="26">
        <v>271</v>
      </c>
      <c r="BC105" s="13" t="s">
        <v>723</v>
      </c>
      <c r="BD105" s="16">
        <v>17.7</v>
      </c>
      <c r="BE105" s="16">
        <v>2.7</v>
      </c>
      <c r="BF105" s="16">
        <v>15.3</v>
      </c>
      <c r="BG105" s="16">
        <v>99.7</v>
      </c>
      <c r="BH105" s="13">
        <v>2</v>
      </c>
      <c r="BI105" s="13">
        <v>1</v>
      </c>
      <c r="BJ105" s="13">
        <v>1</v>
      </c>
      <c r="BK105" s="13">
        <v>2</v>
      </c>
      <c r="BL105" s="13">
        <v>2</v>
      </c>
      <c r="BM105" s="13">
        <v>2</v>
      </c>
      <c r="BN105" s="13">
        <v>1</v>
      </c>
      <c r="BO105" s="13">
        <v>1</v>
      </c>
    </row>
    <row r="106" spans="1:67" ht="15.6" x14ac:dyDescent="0.3">
      <c r="A106">
        <v>90</v>
      </c>
      <c r="B106" t="s">
        <v>608</v>
      </c>
      <c r="C106" s="9">
        <v>243039</v>
      </c>
      <c r="D106" s="11">
        <v>89</v>
      </c>
      <c r="E106" s="11">
        <v>211938</v>
      </c>
      <c r="F106" s="11">
        <v>2021</v>
      </c>
      <c r="G106" s="5" t="s">
        <v>67</v>
      </c>
      <c r="H106" s="5">
        <v>2023</v>
      </c>
      <c r="I106" s="5" t="s">
        <v>179</v>
      </c>
      <c r="J106" s="5">
        <v>1</v>
      </c>
      <c r="K106" s="5">
        <v>1</v>
      </c>
      <c r="L106" s="5" t="s">
        <v>62</v>
      </c>
      <c r="M106" s="5">
        <v>7.85</v>
      </c>
      <c r="N106" s="5">
        <v>12.36</v>
      </c>
      <c r="O106" s="5">
        <v>14.09</v>
      </c>
      <c r="P106" s="5">
        <v>10.119999999999999</v>
      </c>
      <c r="Q106" s="5">
        <v>1.76</v>
      </c>
      <c r="R106" s="5">
        <v>1.1399999999999999</v>
      </c>
      <c r="S106" s="5">
        <v>2.67</v>
      </c>
      <c r="T106" s="5">
        <v>2.99</v>
      </c>
      <c r="U106" s="5">
        <v>21.73</v>
      </c>
      <c r="V106" s="5">
        <v>14.82</v>
      </c>
      <c r="W106" s="5">
        <v>0.03</v>
      </c>
      <c r="X106" s="5">
        <v>-0.31</v>
      </c>
      <c r="Y106" s="5">
        <v>-1.62</v>
      </c>
      <c r="Z106" s="5">
        <v>-14.26</v>
      </c>
      <c r="AA106" s="5">
        <v>24</v>
      </c>
      <c r="AB106" s="5">
        <v>2.14</v>
      </c>
      <c r="AC106" s="5">
        <v>-58.99</v>
      </c>
      <c r="AD106" s="5">
        <v>-0.98</v>
      </c>
      <c r="AE106" s="5">
        <v>-0.4</v>
      </c>
      <c r="AF106" s="5">
        <v>-0.22</v>
      </c>
      <c r="AG106" s="5">
        <v>0</v>
      </c>
      <c r="AH106" s="5">
        <v>0.28999999999999998</v>
      </c>
      <c r="AI106" s="5">
        <v>0.18</v>
      </c>
      <c r="AJ106" s="5">
        <v>7.0000000000000007E-2</v>
      </c>
      <c r="AK106" s="5">
        <v>0.05</v>
      </c>
      <c r="AL106" s="5">
        <v>0.15</v>
      </c>
      <c r="AM106" s="5">
        <v>7.0000000000000007E-2</v>
      </c>
      <c r="AN106" s="5">
        <v>-1.39</v>
      </c>
      <c r="AO106" s="5">
        <v>-0.52</v>
      </c>
      <c r="AP106" s="5">
        <v>2.4</v>
      </c>
      <c r="AQ106" s="5">
        <v>0</v>
      </c>
      <c r="AR106" s="5">
        <v>-0.49</v>
      </c>
      <c r="AS106" s="5">
        <v>-0.38</v>
      </c>
      <c r="AT106" s="5">
        <v>-0.65</v>
      </c>
      <c r="AU106" s="5">
        <v>0.5</v>
      </c>
      <c r="AV106" s="25">
        <v>165.68</v>
      </c>
      <c r="AW106" s="25">
        <v>253.34299999999999</v>
      </c>
      <c r="AX106" s="26">
        <v>5</v>
      </c>
      <c r="AY106" s="27">
        <v>234.43849999999901</v>
      </c>
      <c r="AZ106" s="26">
        <v>26</v>
      </c>
      <c r="BA106" s="27">
        <v>237.238</v>
      </c>
      <c r="BB106" s="26">
        <v>7</v>
      </c>
      <c r="BC106" s="13" t="s">
        <v>721</v>
      </c>
      <c r="BD106" s="16">
        <v>18.7</v>
      </c>
      <c r="BE106" s="16">
        <v>2.9</v>
      </c>
      <c r="BF106" s="16">
        <v>15.3</v>
      </c>
      <c r="BG106" s="16">
        <v>99.6</v>
      </c>
      <c r="BH106" s="13">
        <v>2</v>
      </c>
      <c r="BI106" s="13">
        <v>1</v>
      </c>
      <c r="BJ106" s="13">
        <v>2</v>
      </c>
      <c r="BK106" s="13">
        <v>2</v>
      </c>
      <c r="BL106" s="13">
        <v>2</v>
      </c>
      <c r="BM106" s="13">
        <v>2</v>
      </c>
      <c r="BN106" s="13">
        <v>1</v>
      </c>
      <c r="BO106" s="13">
        <v>2</v>
      </c>
    </row>
    <row r="107" spans="1:67" ht="15.6" x14ac:dyDescent="0.3">
      <c r="A107">
        <v>91</v>
      </c>
      <c r="B107" t="s">
        <v>607</v>
      </c>
      <c r="C107" s="9">
        <v>243057</v>
      </c>
      <c r="D107" s="11">
        <v>90</v>
      </c>
      <c r="E107" s="11">
        <v>220032</v>
      </c>
      <c r="F107" s="11">
        <v>2022</v>
      </c>
      <c r="G107" s="5" t="s">
        <v>88</v>
      </c>
      <c r="H107" s="5">
        <v>2023</v>
      </c>
      <c r="I107" s="5" t="s">
        <v>180</v>
      </c>
      <c r="J107" s="5">
        <v>1</v>
      </c>
      <c r="K107" s="5">
        <v>1</v>
      </c>
      <c r="L107" s="5" t="s">
        <v>62</v>
      </c>
      <c r="M107" s="5">
        <v>6.36</v>
      </c>
      <c r="N107" s="5">
        <v>9.7200000000000006</v>
      </c>
      <c r="O107" s="5">
        <v>13.06</v>
      </c>
      <c r="P107" s="5">
        <v>10.97</v>
      </c>
      <c r="Q107" s="5">
        <v>1.99</v>
      </c>
      <c r="R107" s="5">
        <v>1.47</v>
      </c>
      <c r="S107" s="5">
        <v>1.99</v>
      </c>
      <c r="T107" s="5">
        <v>2.27</v>
      </c>
      <c r="U107" s="5">
        <v>16.100000000000001</v>
      </c>
      <c r="V107" s="5">
        <v>8.34</v>
      </c>
      <c r="W107" s="5">
        <v>-0.18</v>
      </c>
      <c r="X107" s="5">
        <v>-0.44</v>
      </c>
      <c r="Y107" s="5">
        <v>-1.78</v>
      </c>
      <c r="Z107" s="5">
        <v>-7.5</v>
      </c>
      <c r="AA107" s="5">
        <v>16</v>
      </c>
      <c r="AB107" s="5">
        <v>0.67</v>
      </c>
      <c r="AC107" s="5">
        <v>-63.67</v>
      </c>
      <c r="AD107" s="5">
        <v>-0.88</v>
      </c>
      <c r="AE107" s="5">
        <v>-0.53</v>
      </c>
      <c r="AF107" s="5">
        <v>-0.6</v>
      </c>
      <c r="AG107" s="5">
        <v>0</v>
      </c>
      <c r="AH107" s="5">
        <v>0.28999999999999998</v>
      </c>
      <c r="AI107" s="5">
        <v>0.26</v>
      </c>
      <c r="AJ107" s="5">
        <v>0.11</v>
      </c>
      <c r="AK107" s="5">
        <v>-0.01</v>
      </c>
      <c r="AL107" s="5">
        <v>0.04</v>
      </c>
      <c r="AM107" s="5">
        <v>0.09</v>
      </c>
      <c r="AN107" s="5">
        <v>0.66</v>
      </c>
      <c r="AO107" s="5">
        <v>-0.99</v>
      </c>
      <c r="AP107" s="5">
        <v>4.13</v>
      </c>
      <c r="AQ107" s="5">
        <v>0</v>
      </c>
      <c r="AR107" s="5">
        <v>-0.54</v>
      </c>
      <c r="AS107" s="5">
        <v>-1.08</v>
      </c>
      <c r="AT107" s="5">
        <v>-0.78</v>
      </c>
      <c r="AU107" s="5">
        <v>0.43</v>
      </c>
      <c r="AV107" s="25">
        <v>159.69999999999999</v>
      </c>
      <c r="AW107" s="25">
        <v>243.255</v>
      </c>
      <c r="AX107" s="26">
        <v>29</v>
      </c>
      <c r="AY107" s="27">
        <v>229.62799999999999</v>
      </c>
      <c r="AZ107" s="26">
        <v>44</v>
      </c>
      <c r="BA107" s="27">
        <v>230.16550000000001</v>
      </c>
      <c r="BB107" s="26">
        <v>19</v>
      </c>
      <c r="BC107" s="13" t="s">
        <v>721</v>
      </c>
      <c r="BD107" s="16">
        <v>17.5</v>
      </c>
      <c r="BE107" s="16">
        <v>2.8</v>
      </c>
      <c r="BF107" s="16">
        <v>15.7</v>
      </c>
      <c r="BG107" s="16">
        <v>99.6</v>
      </c>
      <c r="BH107" s="13">
        <v>2</v>
      </c>
      <c r="BI107" s="13">
        <v>1</v>
      </c>
      <c r="BJ107" s="13">
        <v>2</v>
      </c>
      <c r="BK107" s="13">
        <v>2</v>
      </c>
      <c r="BL107" s="13">
        <v>2</v>
      </c>
      <c r="BM107" s="13">
        <v>2</v>
      </c>
      <c r="BN107" s="13">
        <v>1</v>
      </c>
      <c r="BO107" s="13">
        <v>2</v>
      </c>
    </row>
    <row r="108" spans="1:67" ht="15.6" x14ac:dyDescent="0.3">
      <c r="A108">
        <v>92</v>
      </c>
      <c r="B108" t="s">
        <v>606</v>
      </c>
      <c r="C108" s="9">
        <v>242923</v>
      </c>
      <c r="D108" s="11">
        <v>91</v>
      </c>
      <c r="E108" s="11">
        <v>230117</v>
      </c>
      <c r="F108" s="11">
        <v>2023</v>
      </c>
      <c r="G108" s="5" t="s">
        <v>181</v>
      </c>
      <c r="H108" s="5">
        <v>2023</v>
      </c>
      <c r="I108" s="5" t="s">
        <v>182</v>
      </c>
      <c r="J108" s="5">
        <v>2</v>
      </c>
      <c r="K108" s="5">
        <v>2</v>
      </c>
      <c r="L108" s="5" t="s">
        <v>62</v>
      </c>
      <c r="M108" s="5">
        <v>7.04</v>
      </c>
      <c r="N108" s="5">
        <v>9.3000000000000007</v>
      </c>
      <c r="O108" s="5">
        <v>11.91</v>
      </c>
      <c r="P108" s="5">
        <v>9.2799999999999994</v>
      </c>
      <c r="Q108" s="5">
        <v>2.02</v>
      </c>
      <c r="R108" s="5">
        <v>1.61</v>
      </c>
      <c r="S108" s="5">
        <v>1.47</v>
      </c>
      <c r="T108" s="5">
        <v>1.67</v>
      </c>
      <c r="U108" s="5">
        <v>12.49</v>
      </c>
      <c r="V108" s="5">
        <v>11.12</v>
      </c>
      <c r="W108" s="5">
        <v>-1.93</v>
      </c>
      <c r="X108" s="5">
        <v>-2.2799999999999998</v>
      </c>
      <c r="Y108" s="5">
        <v>-1.96</v>
      </c>
      <c r="Z108" s="5">
        <v>-9.5399999999999991</v>
      </c>
      <c r="AA108" s="5">
        <v>16.95</v>
      </c>
      <c r="AB108" s="5">
        <v>-1.9</v>
      </c>
      <c r="AC108" s="5">
        <v>-49.65</v>
      </c>
      <c r="AD108" s="5">
        <v>-1.1599999999999999</v>
      </c>
      <c r="AE108" s="5">
        <v>-0.47</v>
      </c>
      <c r="AF108" s="5">
        <v>-0.17</v>
      </c>
      <c r="AG108" s="5">
        <v>0</v>
      </c>
      <c r="AH108" s="5">
        <v>0.23</v>
      </c>
      <c r="AI108" s="5">
        <v>0.26</v>
      </c>
      <c r="AJ108" s="5">
        <v>0.04</v>
      </c>
      <c r="AK108" s="5">
        <v>0.03</v>
      </c>
      <c r="AL108" s="5">
        <v>0.09</v>
      </c>
      <c r="AM108" s="5">
        <v>0.08</v>
      </c>
      <c r="AN108" s="5">
        <v>-1.24</v>
      </c>
      <c r="AO108" s="5">
        <v>-0.14000000000000001</v>
      </c>
      <c r="AP108" s="5">
        <v>3.27</v>
      </c>
      <c r="AQ108" s="5">
        <v>0</v>
      </c>
      <c r="AR108" s="5">
        <v>-0.62</v>
      </c>
      <c r="AS108" s="5">
        <v>-0.45</v>
      </c>
      <c r="AT108" s="5">
        <v>-0.51</v>
      </c>
      <c r="AU108" s="5">
        <v>0.4</v>
      </c>
      <c r="AV108" s="25">
        <v>159.18</v>
      </c>
      <c r="AW108" s="25">
        <v>246.926999999999</v>
      </c>
      <c r="AX108" s="26">
        <v>16</v>
      </c>
      <c r="AY108" s="27">
        <v>243.9795</v>
      </c>
      <c r="AZ108" s="26">
        <v>6</v>
      </c>
      <c r="BA108" s="27">
        <v>225.84099999999901</v>
      </c>
      <c r="BB108" s="26">
        <v>27</v>
      </c>
      <c r="BC108" s="13" t="s">
        <v>726</v>
      </c>
      <c r="BD108" s="16">
        <v>16.399999999999999</v>
      </c>
      <c r="BE108" s="16">
        <v>2.2999999999999998</v>
      </c>
      <c r="BF108" s="16">
        <v>13.9</v>
      </c>
      <c r="BG108" s="16">
        <v>99.8</v>
      </c>
      <c r="BH108" s="13">
        <v>2</v>
      </c>
      <c r="BI108" s="13">
        <v>1</v>
      </c>
      <c r="BJ108" s="13">
        <v>2</v>
      </c>
      <c r="BK108" s="13">
        <v>2</v>
      </c>
      <c r="BL108" s="13">
        <v>2</v>
      </c>
      <c r="BM108" s="13">
        <v>2</v>
      </c>
      <c r="BN108" s="13">
        <v>1</v>
      </c>
      <c r="BO108" s="13">
        <v>2</v>
      </c>
    </row>
    <row r="109" spans="1:67" ht="15.6" x14ac:dyDescent="0.3">
      <c r="A109">
        <v>93</v>
      </c>
      <c r="B109" s="10" t="s">
        <v>605</v>
      </c>
      <c r="C109" s="9">
        <v>240151</v>
      </c>
      <c r="D109" s="12">
        <v>92</v>
      </c>
      <c r="E109" s="11">
        <v>220648</v>
      </c>
      <c r="F109" s="12">
        <v>2022</v>
      </c>
      <c r="G109" s="5" t="s">
        <v>110</v>
      </c>
      <c r="H109" s="5">
        <v>2021</v>
      </c>
      <c r="I109" s="5" t="s">
        <v>183</v>
      </c>
      <c r="J109" s="5">
        <v>2</v>
      </c>
      <c r="K109" s="5">
        <v>2</v>
      </c>
      <c r="L109" s="5" t="s">
        <v>62</v>
      </c>
      <c r="M109" s="5">
        <v>6.55</v>
      </c>
      <c r="N109" s="5">
        <v>10.33</v>
      </c>
      <c r="O109" s="5">
        <v>13.26</v>
      </c>
      <c r="P109" s="5">
        <v>10.33</v>
      </c>
      <c r="Q109" s="5">
        <v>1.67</v>
      </c>
      <c r="R109" s="5">
        <v>1.48</v>
      </c>
      <c r="S109" s="5">
        <v>1.79</v>
      </c>
      <c r="T109" s="5">
        <v>2.39</v>
      </c>
      <c r="U109" s="5">
        <v>16.850000000000001</v>
      </c>
      <c r="V109" s="5">
        <v>7.12</v>
      </c>
      <c r="W109" s="5">
        <v>-0.37</v>
      </c>
      <c r="X109" s="5">
        <v>-0.83</v>
      </c>
      <c r="Y109" s="5">
        <v>-1.85</v>
      </c>
      <c r="Z109" s="5">
        <v>-14.96</v>
      </c>
      <c r="AA109" s="5">
        <v>25.77</v>
      </c>
      <c r="AB109" s="5">
        <v>2.46</v>
      </c>
      <c r="AC109" s="5">
        <v>-16.55</v>
      </c>
      <c r="AD109" s="5">
        <v>-0.98</v>
      </c>
      <c r="AE109" s="5">
        <v>-0.5</v>
      </c>
      <c r="AF109" s="5">
        <v>-0.18</v>
      </c>
      <c r="AG109" s="5">
        <v>0</v>
      </c>
      <c r="AH109" s="5">
        <v>0.11</v>
      </c>
      <c r="AI109" s="5">
        <v>-0.06</v>
      </c>
      <c r="AJ109" s="5">
        <v>0.03</v>
      </c>
      <c r="AK109" s="5">
        <v>0</v>
      </c>
      <c r="AL109" s="5">
        <v>0.05</v>
      </c>
      <c r="AM109" s="5">
        <v>0.03</v>
      </c>
      <c r="AN109" s="5">
        <v>-0.53</v>
      </c>
      <c r="AO109" s="5">
        <v>-0.13</v>
      </c>
      <c r="AP109" s="5">
        <v>2.0099999999999998</v>
      </c>
      <c r="AQ109" s="5">
        <v>0</v>
      </c>
      <c r="AR109" s="5">
        <v>-0.39</v>
      </c>
      <c r="AS109" s="5">
        <v>-0.33</v>
      </c>
      <c r="AT109" s="5">
        <v>-0.27</v>
      </c>
      <c r="AU109" s="5">
        <v>0.35</v>
      </c>
      <c r="AV109" s="25">
        <v>141.52000000000001</v>
      </c>
      <c r="AW109" s="25">
        <v>209.15700000000001</v>
      </c>
      <c r="AX109" s="26">
        <v>259</v>
      </c>
      <c r="AY109" s="27">
        <v>186.82550000000001</v>
      </c>
      <c r="AZ109" s="26">
        <v>288</v>
      </c>
      <c r="BA109" s="27">
        <v>191.01949999999999</v>
      </c>
      <c r="BB109" s="26">
        <v>263</v>
      </c>
      <c r="BC109" s="13"/>
      <c r="BD109" s="16">
        <f>_xlfn.XLOOKUP(Table8102215333451615[[#This Row],[VID]],'[4]Replacement rams wool data'!$B:$B,'[4]Replacement rams wool data'!$D:$D)</f>
        <v>17.899999999999999</v>
      </c>
      <c r="BE109" s="16">
        <f>_xlfn.XLOOKUP(Table8102215333451615[[#This Row],[VID]],'[4]Replacement rams wool data'!$B:$B,'[4]Replacement rams wool data'!$E:$E)</f>
        <v>3</v>
      </c>
      <c r="BF109" s="16">
        <f>_xlfn.XLOOKUP(Table8102215333451615[[#This Row],[VID]],'[4]Replacement rams wool data'!$B:$B,'[4]Replacement rams wool data'!$F:$F)</f>
        <v>17</v>
      </c>
      <c r="BG109" s="16">
        <f>_xlfn.XLOOKUP(Table8102215333451615[[#This Row],[VID]],'[4]Replacement rams wool data'!$B:$B,'[4]Replacement rams wool data'!$G:$G)</f>
        <v>99.9</v>
      </c>
      <c r="BH109" s="13">
        <v>2</v>
      </c>
      <c r="BI109" s="13">
        <v>1</v>
      </c>
      <c r="BJ109" s="13">
        <v>2</v>
      </c>
      <c r="BK109" s="13">
        <v>2</v>
      </c>
      <c r="BL109" s="13">
        <v>2</v>
      </c>
      <c r="BM109" s="13">
        <v>2</v>
      </c>
      <c r="BN109" s="13">
        <v>1</v>
      </c>
      <c r="BO109" s="13">
        <v>3</v>
      </c>
    </row>
    <row r="110" spans="1:67" ht="15.6" x14ac:dyDescent="0.3">
      <c r="A110">
        <v>94</v>
      </c>
      <c r="B110" t="s">
        <v>604</v>
      </c>
      <c r="C110" s="9">
        <v>242908</v>
      </c>
      <c r="D110" s="11">
        <v>93</v>
      </c>
      <c r="E110" s="11">
        <v>220032</v>
      </c>
      <c r="F110" s="11">
        <v>2022</v>
      </c>
      <c r="G110" s="5" t="s">
        <v>88</v>
      </c>
      <c r="H110" s="5">
        <v>2023</v>
      </c>
      <c r="I110" s="5" t="s">
        <v>184</v>
      </c>
      <c r="J110" s="5">
        <v>2</v>
      </c>
      <c r="K110" s="5">
        <v>1</v>
      </c>
      <c r="L110" s="5" t="s">
        <v>59</v>
      </c>
      <c r="M110" s="5">
        <v>4.9000000000000004</v>
      </c>
      <c r="N110" s="5">
        <v>8.76</v>
      </c>
      <c r="O110" s="5">
        <v>11.53</v>
      </c>
      <c r="P110" s="5">
        <v>9.07</v>
      </c>
      <c r="Q110" s="5">
        <v>2.65</v>
      </c>
      <c r="R110" s="5">
        <v>2.0299999999999998</v>
      </c>
      <c r="S110" s="5">
        <v>2.08</v>
      </c>
      <c r="T110" s="5">
        <v>2.4</v>
      </c>
      <c r="U110" s="5">
        <v>11.13</v>
      </c>
      <c r="V110" s="5">
        <v>7.04</v>
      </c>
      <c r="W110" s="5">
        <v>0.23</v>
      </c>
      <c r="X110" s="5">
        <v>-7.0000000000000007E-2</v>
      </c>
      <c r="Y110" s="5">
        <v>-3.16</v>
      </c>
      <c r="Z110" s="5">
        <v>-10.91</v>
      </c>
      <c r="AA110" s="5">
        <v>19.239999999999998</v>
      </c>
      <c r="AB110" s="5">
        <v>3.95</v>
      </c>
      <c r="AC110" s="5">
        <v>-63.69</v>
      </c>
      <c r="AD110" s="5">
        <v>-1.06</v>
      </c>
      <c r="AE110" s="5">
        <v>-0.56000000000000005</v>
      </c>
      <c r="AF110" s="5">
        <v>-0.35</v>
      </c>
      <c r="AG110" s="5">
        <v>0</v>
      </c>
      <c r="AH110" s="5">
        <v>0.42</v>
      </c>
      <c r="AI110" s="5">
        <v>0.45</v>
      </c>
      <c r="AJ110" s="5">
        <v>0.15</v>
      </c>
      <c r="AK110" s="5">
        <v>0.05</v>
      </c>
      <c r="AL110" s="5">
        <v>0.13</v>
      </c>
      <c r="AM110" s="5">
        <v>0.1</v>
      </c>
      <c r="AN110" s="5">
        <v>0.59</v>
      </c>
      <c r="AO110" s="5">
        <v>-0.24</v>
      </c>
      <c r="AP110" s="5">
        <v>0.81</v>
      </c>
      <c r="AQ110" s="5">
        <v>0</v>
      </c>
      <c r="AR110" s="5">
        <v>-0.41</v>
      </c>
      <c r="AS110" s="5">
        <v>-0.28999999999999998</v>
      </c>
      <c r="AT110" s="5">
        <v>-0.02</v>
      </c>
      <c r="AU110" s="5">
        <v>0.4</v>
      </c>
      <c r="AV110" s="25">
        <v>165.83</v>
      </c>
      <c r="AW110" s="25">
        <v>244.0385</v>
      </c>
      <c r="AX110" s="26">
        <v>26</v>
      </c>
      <c r="AY110" s="27">
        <v>222.59</v>
      </c>
      <c r="AZ110" s="26">
        <v>75</v>
      </c>
      <c r="BA110" s="27">
        <v>233.35249999999999</v>
      </c>
      <c r="BB110" s="26">
        <v>11</v>
      </c>
      <c r="BC110" s="13" t="s">
        <v>721</v>
      </c>
      <c r="BD110" s="16">
        <v>18</v>
      </c>
      <c r="BE110" s="16">
        <v>2.8</v>
      </c>
      <c r="BF110" s="16">
        <v>15.8</v>
      </c>
      <c r="BG110" s="16">
        <v>99.3</v>
      </c>
      <c r="BH110" s="13">
        <v>2</v>
      </c>
      <c r="BI110" s="13">
        <v>1</v>
      </c>
      <c r="BJ110" s="13">
        <v>1</v>
      </c>
      <c r="BK110" s="13">
        <v>2</v>
      </c>
      <c r="BL110" s="13">
        <v>2</v>
      </c>
      <c r="BM110" s="13">
        <v>3</v>
      </c>
      <c r="BN110" s="13">
        <v>1</v>
      </c>
      <c r="BO110" s="13">
        <v>1</v>
      </c>
    </row>
    <row r="111" spans="1:67" ht="15.6" x14ac:dyDescent="0.3">
      <c r="A111">
        <v>95</v>
      </c>
      <c r="B111" t="s">
        <v>603</v>
      </c>
      <c r="C111" s="9">
        <v>242820</v>
      </c>
      <c r="D111" s="11">
        <v>94</v>
      </c>
      <c r="E111" s="11">
        <v>230241</v>
      </c>
      <c r="F111" s="11">
        <v>2023</v>
      </c>
      <c r="G111" s="5" t="s">
        <v>136</v>
      </c>
      <c r="H111" s="5">
        <v>2023</v>
      </c>
      <c r="I111" s="5" t="s">
        <v>185</v>
      </c>
      <c r="J111" s="5">
        <v>1</v>
      </c>
      <c r="K111" s="5">
        <v>1</v>
      </c>
      <c r="L111" s="5" t="s">
        <v>62</v>
      </c>
      <c r="M111" s="5">
        <v>3.22</v>
      </c>
      <c r="N111" s="5">
        <v>4.34</v>
      </c>
      <c r="O111" s="5">
        <v>5.35</v>
      </c>
      <c r="P111" s="5">
        <v>2.0499999999999998</v>
      </c>
      <c r="Q111" s="5">
        <v>3.77</v>
      </c>
      <c r="R111" s="5">
        <v>2.4900000000000002</v>
      </c>
      <c r="S111" s="5">
        <v>3.67</v>
      </c>
      <c r="T111" s="5">
        <v>4.0199999999999996</v>
      </c>
      <c r="U111" s="5">
        <v>11.29</v>
      </c>
      <c r="V111" s="5">
        <v>7.71</v>
      </c>
      <c r="W111" s="5">
        <v>0.17</v>
      </c>
      <c r="X111" s="5">
        <v>-0.11</v>
      </c>
      <c r="Y111" s="5">
        <v>-0.99</v>
      </c>
      <c r="Z111" s="5">
        <v>-15.72</v>
      </c>
      <c r="AA111" s="5">
        <v>17.989999999999998</v>
      </c>
      <c r="AB111" s="5">
        <v>2.2999999999999998</v>
      </c>
      <c r="AC111" s="5">
        <v>-57.11</v>
      </c>
      <c r="AD111" s="5">
        <v>-1.08</v>
      </c>
      <c r="AE111" s="5">
        <v>-0.12</v>
      </c>
      <c r="AF111" s="5">
        <v>-0.5</v>
      </c>
      <c r="AG111" s="5">
        <v>0</v>
      </c>
      <c r="AH111" s="5">
        <v>0.32</v>
      </c>
      <c r="AI111" s="5">
        <v>0.15</v>
      </c>
      <c r="AJ111" s="5">
        <v>7.0000000000000007E-2</v>
      </c>
      <c r="AK111" s="5">
        <v>0.05</v>
      </c>
      <c r="AL111" s="5">
        <v>0.19</v>
      </c>
      <c r="AM111" s="5">
        <v>7.0000000000000007E-2</v>
      </c>
      <c r="AN111" s="5">
        <v>0.55000000000000004</v>
      </c>
      <c r="AO111" s="5">
        <v>0.28000000000000003</v>
      </c>
      <c r="AP111" s="5">
        <v>-2.2000000000000002</v>
      </c>
      <c r="AQ111" s="5">
        <v>0</v>
      </c>
      <c r="AR111" s="5">
        <v>-0.24</v>
      </c>
      <c r="AS111" s="5">
        <v>-0.03</v>
      </c>
      <c r="AT111" s="5">
        <v>-0.53</v>
      </c>
      <c r="AU111" s="5">
        <v>0.38</v>
      </c>
      <c r="AV111" s="25">
        <v>148.72999999999999</v>
      </c>
      <c r="AW111" s="25">
        <v>228.99299999999999</v>
      </c>
      <c r="AX111" s="26">
        <v>122</v>
      </c>
      <c r="AY111" s="27">
        <v>208.50899999999999</v>
      </c>
      <c r="AZ111" s="26">
        <v>181</v>
      </c>
      <c r="BA111" s="27">
        <v>216.0445</v>
      </c>
      <c r="BB111" s="26">
        <v>88</v>
      </c>
      <c r="BC111" s="13" t="s">
        <v>723</v>
      </c>
      <c r="BD111" s="16">
        <v>18.2</v>
      </c>
      <c r="BE111" s="16">
        <v>2.8</v>
      </c>
      <c r="BF111" s="16">
        <v>15.4</v>
      </c>
      <c r="BG111" s="16">
        <v>99.4</v>
      </c>
      <c r="BH111" s="13">
        <v>2</v>
      </c>
      <c r="BI111" s="13">
        <v>1</v>
      </c>
      <c r="BJ111" s="13">
        <v>1</v>
      </c>
      <c r="BK111" s="13">
        <v>2</v>
      </c>
      <c r="BL111" s="13">
        <v>2</v>
      </c>
      <c r="BM111" s="13">
        <v>2</v>
      </c>
      <c r="BN111" s="13">
        <v>1</v>
      </c>
      <c r="BO111" s="13">
        <v>2</v>
      </c>
    </row>
    <row r="112" spans="1:67" ht="15.6" x14ac:dyDescent="0.3">
      <c r="A112">
        <v>96</v>
      </c>
      <c r="B112" t="s">
        <v>602</v>
      </c>
      <c r="C112" s="9">
        <v>242957</v>
      </c>
      <c r="D112" s="11">
        <v>95</v>
      </c>
      <c r="E112" s="11">
        <v>222333</v>
      </c>
      <c r="F112" s="11">
        <v>2022</v>
      </c>
      <c r="G112" s="5" t="s">
        <v>60</v>
      </c>
      <c r="H112" s="5">
        <v>2023</v>
      </c>
      <c r="I112" s="5" t="s">
        <v>186</v>
      </c>
      <c r="J112" s="5">
        <v>2</v>
      </c>
      <c r="K112" s="5">
        <v>2</v>
      </c>
      <c r="L112" s="5" t="s">
        <v>62</v>
      </c>
      <c r="M112" s="5">
        <v>5.95</v>
      </c>
      <c r="N112" s="5">
        <v>8.5399999999999991</v>
      </c>
      <c r="O112" s="5">
        <v>9.9600000000000009</v>
      </c>
      <c r="P112" s="5">
        <v>7.49</v>
      </c>
      <c r="Q112" s="5">
        <v>2.4900000000000002</v>
      </c>
      <c r="R112" s="5">
        <v>2.14</v>
      </c>
      <c r="S112" s="5">
        <v>3.26</v>
      </c>
      <c r="T112" s="5">
        <v>4.1500000000000004</v>
      </c>
      <c r="U112" s="5">
        <v>13.61</v>
      </c>
      <c r="V112" s="5">
        <v>9.51</v>
      </c>
      <c r="W112" s="5">
        <v>0.64</v>
      </c>
      <c r="X112" s="5">
        <v>0.39</v>
      </c>
      <c r="Y112" s="5">
        <v>-1.23</v>
      </c>
      <c r="Z112" s="5">
        <v>-12.64</v>
      </c>
      <c r="AA112" s="5">
        <v>15.19</v>
      </c>
      <c r="AB112" s="5">
        <v>3.45</v>
      </c>
      <c r="AC112" s="5">
        <v>-42.83</v>
      </c>
      <c r="AD112" s="5">
        <v>-1.35</v>
      </c>
      <c r="AE112" s="5">
        <v>-1.25</v>
      </c>
      <c r="AF112" s="5">
        <v>-0.49</v>
      </c>
      <c r="AG112" s="5">
        <v>0</v>
      </c>
      <c r="AH112" s="5">
        <v>0.35</v>
      </c>
      <c r="AI112" s="5">
        <v>0.34</v>
      </c>
      <c r="AJ112" s="5">
        <v>0.08</v>
      </c>
      <c r="AK112" s="5">
        <v>0.05</v>
      </c>
      <c r="AL112" s="5">
        <v>0.15</v>
      </c>
      <c r="AM112" s="5">
        <v>0.1</v>
      </c>
      <c r="AN112" s="5">
        <v>-0.48</v>
      </c>
      <c r="AO112" s="5">
        <v>-0.35</v>
      </c>
      <c r="AP112" s="5">
        <v>0.44</v>
      </c>
      <c r="AQ112" s="5">
        <v>0</v>
      </c>
      <c r="AR112" s="5">
        <v>-0.54</v>
      </c>
      <c r="AS112" s="5">
        <v>-0.64</v>
      </c>
      <c r="AT112" s="5">
        <v>-0.16</v>
      </c>
      <c r="AU112" s="5">
        <v>0.33</v>
      </c>
      <c r="AV112" s="25">
        <v>156.13999999999999</v>
      </c>
      <c r="AW112" s="25">
        <v>243.09299999999899</v>
      </c>
      <c r="AX112" s="26">
        <v>31</v>
      </c>
      <c r="AY112" s="27">
        <v>223.96199999999999</v>
      </c>
      <c r="AZ112" s="26">
        <v>65</v>
      </c>
      <c r="BA112" s="27">
        <v>236.95549999999901</v>
      </c>
      <c r="BB112" s="26">
        <v>8</v>
      </c>
      <c r="BC112" s="13" t="s">
        <v>727</v>
      </c>
      <c r="BD112" s="16">
        <v>19.399999999999999</v>
      </c>
      <c r="BE112" s="16">
        <v>3.2</v>
      </c>
      <c r="BF112" s="16">
        <v>16.600000000000001</v>
      </c>
      <c r="BG112" s="16">
        <v>99.6</v>
      </c>
      <c r="BH112" s="13">
        <v>2</v>
      </c>
      <c r="BI112" s="13">
        <v>1</v>
      </c>
      <c r="BJ112" s="13">
        <v>2</v>
      </c>
      <c r="BK112" s="13">
        <v>2</v>
      </c>
      <c r="BL112" s="13">
        <v>2</v>
      </c>
      <c r="BM112" s="13">
        <v>2</v>
      </c>
      <c r="BN112" s="13">
        <v>1</v>
      </c>
      <c r="BO112" s="13">
        <v>1</v>
      </c>
    </row>
    <row r="113" spans="1:67" ht="15.6" x14ac:dyDescent="0.3">
      <c r="A113">
        <v>97</v>
      </c>
      <c r="B113" t="s">
        <v>601</v>
      </c>
      <c r="C113" s="9">
        <v>242831</v>
      </c>
      <c r="D113" s="11">
        <v>96</v>
      </c>
      <c r="E113" s="11">
        <v>232937</v>
      </c>
      <c r="F113" s="11">
        <v>2023</v>
      </c>
      <c r="G113" s="5" t="s">
        <v>57</v>
      </c>
      <c r="H113" s="5">
        <v>2023</v>
      </c>
      <c r="I113" s="5" t="s">
        <v>187</v>
      </c>
      <c r="J113" s="5">
        <v>1</v>
      </c>
      <c r="K113" s="5">
        <v>1</v>
      </c>
      <c r="L113" s="5" t="s">
        <v>62</v>
      </c>
      <c r="M113" s="5">
        <v>5.08</v>
      </c>
      <c r="N113" s="5">
        <v>8.4700000000000006</v>
      </c>
      <c r="O113" s="5">
        <v>11.02</v>
      </c>
      <c r="P113" s="5">
        <v>8.48</v>
      </c>
      <c r="Q113" s="5">
        <v>2.27</v>
      </c>
      <c r="R113" s="5">
        <v>1.73</v>
      </c>
      <c r="S113" s="5">
        <v>1.9</v>
      </c>
      <c r="T113" s="5">
        <v>2.11</v>
      </c>
      <c r="U113" s="5">
        <v>12.53</v>
      </c>
      <c r="V113" s="5">
        <v>8.7200000000000006</v>
      </c>
      <c r="W113" s="5">
        <v>0.56000000000000005</v>
      </c>
      <c r="X113" s="5">
        <v>0.66</v>
      </c>
      <c r="Y113" s="5">
        <v>-2</v>
      </c>
      <c r="Z113" s="5">
        <v>-12.73</v>
      </c>
      <c r="AA113" s="5">
        <v>24.09</v>
      </c>
      <c r="AB113" s="5">
        <v>3.5</v>
      </c>
      <c r="AC113" s="5">
        <v>-46.23</v>
      </c>
      <c r="AD113" s="5">
        <v>-1.22</v>
      </c>
      <c r="AE113" s="5">
        <v>-0.54</v>
      </c>
      <c r="AF113" s="5">
        <v>-0.12</v>
      </c>
      <c r="AG113" s="5">
        <v>0</v>
      </c>
      <c r="AH113" s="5">
        <v>0.25</v>
      </c>
      <c r="AI113" s="5">
        <v>0.14000000000000001</v>
      </c>
      <c r="AJ113" s="5">
        <v>0.08</v>
      </c>
      <c r="AK113" s="5">
        <v>0.03</v>
      </c>
      <c r="AL113" s="5">
        <v>0.1</v>
      </c>
      <c r="AM113" s="5">
        <v>0.06</v>
      </c>
      <c r="AN113" s="5">
        <v>-0.17</v>
      </c>
      <c r="AO113" s="5">
        <v>-0.27</v>
      </c>
      <c r="AP113" s="5">
        <v>2.83</v>
      </c>
      <c r="AQ113" s="5">
        <v>0</v>
      </c>
      <c r="AR113" s="5">
        <v>-0.31</v>
      </c>
      <c r="AS113" s="5">
        <v>-0.12</v>
      </c>
      <c r="AT113" s="5">
        <v>-0.19</v>
      </c>
      <c r="AU113" s="5">
        <v>0.37</v>
      </c>
      <c r="AV113" s="25">
        <v>145.1</v>
      </c>
      <c r="AW113" s="25">
        <v>208.65549999999899</v>
      </c>
      <c r="AX113" s="26">
        <v>265</v>
      </c>
      <c r="AY113" s="27">
        <v>179.97199999999901</v>
      </c>
      <c r="AZ113" s="26">
        <v>297</v>
      </c>
      <c r="BA113" s="27">
        <v>197.73099999999999</v>
      </c>
      <c r="BB113" s="26">
        <v>228</v>
      </c>
      <c r="BC113" s="13" t="s">
        <v>723</v>
      </c>
      <c r="BD113" s="16">
        <v>19.2</v>
      </c>
      <c r="BE113" s="16">
        <v>2.7</v>
      </c>
      <c r="BF113" s="16">
        <v>13.9</v>
      </c>
      <c r="BG113" s="16">
        <v>99.7</v>
      </c>
      <c r="BH113" s="13">
        <v>2</v>
      </c>
      <c r="BI113" s="13">
        <v>1</v>
      </c>
      <c r="BJ113" s="13">
        <v>2</v>
      </c>
      <c r="BK113" s="13">
        <v>2</v>
      </c>
      <c r="BL113" s="13">
        <v>2</v>
      </c>
      <c r="BM113" s="13">
        <v>2</v>
      </c>
      <c r="BN113" s="13">
        <v>1</v>
      </c>
      <c r="BO113" s="13">
        <v>1</v>
      </c>
    </row>
    <row r="114" spans="1:67" ht="15.6" x14ac:dyDescent="0.3">
      <c r="A114">
        <v>98</v>
      </c>
      <c r="B114" t="s">
        <v>600</v>
      </c>
      <c r="C114" s="9">
        <v>242712</v>
      </c>
      <c r="D114" s="11">
        <v>97</v>
      </c>
      <c r="E114" s="11">
        <v>233889</v>
      </c>
      <c r="F114" s="11">
        <v>2023</v>
      </c>
      <c r="G114" s="5" t="s">
        <v>118</v>
      </c>
      <c r="H114" s="5">
        <v>2023</v>
      </c>
      <c r="I114" s="5" t="s">
        <v>188</v>
      </c>
      <c r="J114" s="5">
        <v>1</v>
      </c>
      <c r="K114" s="5">
        <v>1</v>
      </c>
      <c r="L114" s="5" t="s">
        <v>59</v>
      </c>
      <c r="M114" s="5">
        <v>7.04</v>
      </c>
      <c r="N114" s="5">
        <v>8.49</v>
      </c>
      <c r="O114" s="5">
        <v>10.8</v>
      </c>
      <c r="P114" s="5">
        <v>7.67</v>
      </c>
      <c r="Q114" s="5">
        <v>1.43</v>
      </c>
      <c r="R114" s="5">
        <v>1.22</v>
      </c>
      <c r="S114" s="5">
        <v>1.45</v>
      </c>
      <c r="T114" s="5">
        <v>1.85</v>
      </c>
      <c r="U114" s="5">
        <v>20.63</v>
      </c>
      <c r="V114" s="5">
        <v>12.3</v>
      </c>
      <c r="W114" s="5">
        <v>-0.6</v>
      </c>
      <c r="X114" s="5">
        <v>-0.87</v>
      </c>
      <c r="Y114" s="5">
        <v>-1.58</v>
      </c>
      <c r="Z114" s="5">
        <v>-7.57</v>
      </c>
      <c r="AA114" s="5">
        <v>16.61</v>
      </c>
      <c r="AB114" s="5">
        <v>2.0299999999999998</v>
      </c>
      <c r="AC114" s="5">
        <v>-40.799999999999997</v>
      </c>
      <c r="AD114" s="5">
        <v>-0.53</v>
      </c>
      <c r="AE114" s="5">
        <v>-0.18</v>
      </c>
      <c r="AF114" s="5">
        <v>-0.19</v>
      </c>
      <c r="AG114" s="5">
        <v>0</v>
      </c>
      <c r="AH114" s="5">
        <v>0.1</v>
      </c>
      <c r="AI114" s="5">
        <v>0.12</v>
      </c>
      <c r="AJ114" s="5">
        <v>0</v>
      </c>
      <c r="AK114" s="5">
        <v>-0.01</v>
      </c>
      <c r="AL114" s="5">
        <v>0.02</v>
      </c>
      <c r="AM114" s="5">
        <v>0.06</v>
      </c>
      <c r="AN114" s="5">
        <v>0.46</v>
      </c>
      <c r="AO114" s="5">
        <v>-0.05</v>
      </c>
      <c r="AP114" s="5">
        <v>3.45</v>
      </c>
      <c r="AQ114" s="5">
        <v>0</v>
      </c>
      <c r="AR114" s="5">
        <v>-0.4</v>
      </c>
      <c r="AS114" s="5">
        <v>-0.77</v>
      </c>
      <c r="AT114" s="5">
        <v>-0.15</v>
      </c>
      <c r="AU114" s="5">
        <v>0.34</v>
      </c>
      <c r="AV114" s="25">
        <v>142.5</v>
      </c>
      <c r="AW114" s="25">
        <v>219.4195</v>
      </c>
      <c r="AX114" s="26">
        <v>202</v>
      </c>
      <c r="AY114" s="27">
        <v>213.048</v>
      </c>
      <c r="AZ114" s="26">
        <v>143</v>
      </c>
      <c r="BA114" s="27">
        <v>204.09049999999999</v>
      </c>
      <c r="BB114" s="26">
        <v>181</v>
      </c>
      <c r="BC114" s="13" t="s">
        <v>723</v>
      </c>
      <c r="BD114" s="16">
        <v>16.8</v>
      </c>
      <c r="BE114" s="16">
        <v>2.6</v>
      </c>
      <c r="BF114" s="16">
        <v>15.6</v>
      </c>
      <c r="BG114" s="16">
        <v>99.6</v>
      </c>
      <c r="BH114" s="13">
        <v>2</v>
      </c>
      <c r="BI114" s="13">
        <v>1</v>
      </c>
      <c r="BJ114" s="13">
        <v>2</v>
      </c>
      <c r="BK114" s="13">
        <v>2</v>
      </c>
      <c r="BL114" s="13">
        <v>2</v>
      </c>
      <c r="BM114" s="13">
        <v>2</v>
      </c>
      <c r="BN114" s="13">
        <v>1</v>
      </c>
      <c r="BO114" s="13">
        <v>2</v>
      </c>
    </row>
    <row r="115" spans="1:67" ht="15.6" x14ac:dyDescent="0.3">
      <c r="A115">
        <v>99</v>
      </c>
      <c r="B115" t="s">
        <v>599</v>
      </c>
      <c r="C115" s="9">
        <v>242780</v>
      </c>
      <c r="D115" s="11">
        <v>98</v>
      </c>
      <c r="E115" s="11">
        <v>230511</v>
      </c>
      <c r="F115" s="11">
        <v>2023</v>
      </c>
      <c r="G115" s="5" t="s">
        <v>120</v>
      </c>
      <c r="H115" s="5">
        <v>2023</v>
      </c>
      <c r="I115" s="5" t="s">
        <v>189</v>
      </c>
      <c r="J115" s="5">
        <v>2</v>
      </c>
      <c r="K115" s="5">
        <v>2</v>
      </c>
      <c r="L115" s="5" t="s">
        <v>59</v>
      </c>
      <c r="M115" s="5">
        <v>4.4800000000000004</v>
      </c>
      <c r="N115" s="5">
        <v>7.84</v>
      </c>
      <c r="O115" s="5">
        <v>10.76</v>
      </c>
      <c r="P115" s="5">
        <v>9.6</v>
      </c>
      <c r="Q115" s="5">
        <v>1.83</v>
      </c>
      <c r="R115" s="5">
        <v>0.94</v>
      </c>
      <c r="S115" s="5">
        <v>1.99</v>
      </c>
      <c r="T115" s="5">
        <v>2.02</v>
      </c>
      <c r="U115" s="5">
        <v>12.5</v>
      </c>
      <c r="V115" s="5">
        <v>5.0999999999999996</v>
      </c>
      <c r="W115" s="5">
        <v>-0.94</v>
      </c>
      <c r="X115" s="5">
        <v>-1.45</v>
      </c>
      <c r="Y115" s="5">
        <v>-1.66</v>
      </c>
      <c r="Z115" s="5">
        <v>-11.38</v>
      </c>
      <c r="AA115" s="5">
        <v>17.14</v>
      </c>
      <c r="AB115" s="5">
        <v>-2.02</v>
      </c>
      <c r="AC115" s="5">
        <v>-41.21</v>
      </c>
      <c r="AD115" s="5">
        <v>-0.95</v>
      </c>
      <c r="AE115" s="5">
        <v>-0.28000000000000003</v>
      </c>
      <c r="AF115" s="5">
        <v>-0.16</v>
      </c>
      <c r="AG115" s="5">
        <v>0</v>
      </c>
      <c r="AH115" s="5">
        <v>0.23</v>
      </c>
      <c r="AI115" s="5">
        <v>7.0000000000000007E-2</v>
      </c>
      <c r="AJ115" s="5">
        <v>0.05</v>
      </c>
      <c r="AK115" s="5">
        <v>0.01</v>
      </c>
      <c r="AL115" s="5">
        <v>0.14000000000000001</v>
      </c>
      <c r="AM115" s="5">
        <v>0.05</v>
      </c>
      <c r="AN115" s="5">
        <v>-0.51</v>
      </c>
      <c r="AO115" s="5">
        <v>0.05</v>
      </c>
      <c r="AP115" s="5">
        <v>1.04</v>
      </c>
      <c r="AQ115" s="5">
        <v>0</v>
      </c>
      <c r="AR115" s="5">
        <v>-0.18</v>
      </c>
      <c r="AS115" s="5">
        <v>-0.05</v>
      </c>
      <c r="AT115" s="5">
        <v>-0.28999999999999998</v>
      </c>
      <c r="AU115" s="5">
        <v>0.4</v>
      </c>
      <c r="AV115" s="25">
        <v>146.24</v>
      </c>
      <c r="AW115" s="25">
        <v>203.97800000000001</v>
      </c>
      <c r="AX115" s="26">
        <v>281</v>
      </c>
      <c r="AY115" s="27">
        <v>193.59399999999999</v>
      </c>
      <c r="AZ115" s="26">
        <v>267</v>
      </c>
      <c r="BA115" s="27">
        <v>187.37200000000001</v>
      </c>
      <c r="BB115" s="26">
        <v>281</v>
      </c>
      <c r="BC115" s="13" t="s">
        <v>723</v>
      </c>
      <c r="BD115" s="16">
        <v>16.5</v>
      </c>
      <c r="BE115" s="16">
        <v>3.2</v>
      </c>
      <c r="BF115" s="16">
        <v>19.2</v>
      </c>
      <c r="BG115" s="16">
        <v>99.7</v>
      </c>
      <c r="BH115" s="13">
        <v>2</v>
      </c>
      <c r="BI115" s="13">
        <v>1</v>
      </c>
      <c r="BJ115" s="13">
        <v>1</v>
      </c>
      <c r="BK115" s="13">
        <v>2</v>
      </c>
      <c r="BL115" s="13">
        <v>2</v>
      </c>
      <c r="BM115" s="13">
        <v>2</v>
      </c>
      <c r="BN115" s="13">
        <v>1</v>
      </c>
      <c r="BO115" s="13">
        <v>1</v>
      </c>
    </row>
    <row r="116" spans="1:67" ht="15.6" x14ac:dyDescent="0.3">
      <c r="A116">
        <v>100</v>
      </c>
      <c r="B116" t="s">
        <v>598</v>
      </c>
      <c r="C116" s="9">
        <v>242679</v>
      </c>
      <c r="D116" s="14">
        <v>99</v>
      </c>
      <c r="E116" s="11">
        <v>231417</v>
      </c>
      <c r="F116" s="11">
        <v>2023</v>
      </c>
      <c r="G116" s="5" t="s">
        <v>190</v>
      </c>
      <c r="H116" s="5">
        <v>2023</v>
      </c>
      <c r="I116" s="5" t="s">
        <v>191</v>
      </c>
      <c r="J116" s="5">
        <v>2</v>
      </c>
      <c r="K116" s="5">
        <v>2</v>
      </c>
      <c r="L116" s="5" t="s">
        <v>62</v>
      </c>
      <c r="M116" s="5">
        <v>5.8</v>
      </c>
      <c r="N116" s="5">
        <v>9.01</v>
      </c>
      <c r="O116" s="5">
        <v>11.4</v>
      </c>
      <c r="P116" s="5">
        <v>7.05</v>
      </c>
      <c r="Q116" s="5">
        <v>3.29</v>
      </c>
      <c r="R116" s="5">
        <v>2.25</v>
      </c>
      <c r="S116" s="5">
        <v>2.82</v>
      </c>
      <c r="T116" s="5">
        <v>3.21</v>
      </c>
      <c r="U116" s="5">
        <v>20.92</v>
      </c>
      <c r="V116" s="5">
        <v>8.83</v>
      </c>
      <c r="W116" s="5">
        <v>-0.55000000000000004</v>
      </c>
      <c r="X116" s="5">
        <v>-1.1100000000000001</v>
      </c>
      <c r="Y116" s="5">
        <v>-1.23</v>
      </c>
      <c r="Z116" s="5">
        <v>-6.34</v>
      </c>
      <c r="AA116" s="5">
        <v>17.239999999999998</v>
      </c>
      <c r="AB116" s="5">
        <v>-1.38</v>
      </c>
      <c r="AC116" s="5">
        <v>-50.02</v>
      </c>
      <c r="AD116" s="5">
        <v>-0.87</v>
      </c>
      <c r="AE116" s="5">
        <v>-0.57999999999999996</v>
      </c>
      <c r="AF116" s="5">
        <v>0.35</v>
      </c>
      <c r="AG116" s="5">
        <v>0</v>
      </c>
      <c r="AH116" s="5">
        <v>0.3</v>
      </c>
      <c r="AI116" s="5">
        <v>0.18</v>
      </c>
      <c r="AJ116" s="5">
        <v>0.05</v>
      </c>
      <c r="AK116" s="5">
        <v>7.0000000000000007E-2</v>
      </c>
      <c r="AL116" s="5">
        <v>0.25</v>
      </c>
      <c r="AM116" s="5">
        <v>0.04</v>
      </c>
      <c r="AN116" s="5">
        <v>0.3</v>
      </c>
      <c r="AO116" s="5">
        <v>0.02</v>
      </c>
      <c r="AP116" s="5">
        <v>0.81</v>
      </c>
      <c r="AQ116" s="5">
        <v>0</v>
      </c>
      <c r="AR116" s="5">
        <v>-0.55000000000000004</v>
      </c>
      <c r="AS116" s="5">
        <v>-0.75</v>
      </c>
      <c r="AT116" s="5">
        <v>-0.67</v>
      </c>
      <c r="AU116" s="5">
        <v>0.38</v>
      </c>
      <c r="AV116" s="25">
        <v>150.16</v>
      </c>
      <c r="AW116" s="25">
        <v>233.03799999999899</v>
      </c>
      <c r="AX116" s="26">
        <v>84</v>
      </c>
      <c r="AY116" s="27">
        <v>226.43950000000001</v>
      </c>
      <c r="AZ116" s="26">
        <v>54</v>
      </c>
      <c r="BA116" s="27">
        <v>219.5915</v>
      </c>
      <c r="BB116" s="26">
        <v>70</v>
      </c>
      <c r="BC116" s="13" t="s">
        <v>726</v>
      </c>
      <c r="BD116" s="16">
        <v>17.899999999999999</v>
      </c>
      <c r="BE116" s="16">
        <v>2.9</v>
      </c>
      <c r="BF116" s="16">
        <v>16.2</v>
      </c>
      <c r="BG116" s="16">
        <v>99.7</v>
      </c>
      <c r="BH116" s="13">
        <v>2</v>
      </c>
      <c r="BI116" s="13">
        <v>1</v>
      </c>
      <c r="BJ116" s="13">
        <v>1</v>
      </c>
      <c r="BK116" s="13">
        <v>2</v>
      </c>
      <c r="BL116" s="13">
        <v>2</v>
      </c>
      <c r="BM116" s="13">
        <v>2</v>
      </c>
      <c r="BN116" s="13">
        <v>1</v>
      </c>
      <c r="BO116" s="13">
        <v>2</v>
      </c>
    </row>
    <row r="117" spans="1:67" ht="15.6" x14ac:dyDescent="0.3">
      <c r="A117">
        <v>101</v>
      </c>
      <c r="B117" t="s">
        <v>597</v>
      </c>
      <c r="C117" s="9">
        <v>242617</v>
      </c>
      <c r="D117" s="11">
        <v>100</v>
      </c>
      <c r="E117" s="11">
        <v>232538</v>
      </c>
      <c r="F117" s="11">
        <v>2023</v>
      </c>
      <c r="G117" s="5" t="s">
        <v>172</v>
      </c>
      <c r="H117" s="5">
        <v>2023</v>
      </c>
      <c r="I117" s="5" t="s">
        <v>192</v>
      </c>
      <c r="J117" s="5">
        <v>2</v>
      </c>
      <c r="K117" s="5">
        <v>1</v>
      </c>
      <c r="L117" s="5" t="s">
        <v>62</v>
      </c>
      <c r="M117" s="5">
        <v>6.18</v>
      </c>
      <c r="N117" s="5">
        <v>10.97</v>
      </c>
      <c r="O117" s="5">
        <v>13.4</v>
      </c>
      <c r="P117" s="5">
        <v>9</v>
      </c>
      <c r="Q117" s="5">
        <v>2.4300000000000002</v>
      </c>
      <c r="R117" s="5">
        <v>1.67</v>
      </c>
      <c r="S117" s="5">
        <v>2.8</v>
      </c>
      <c r="T117" s="5">
        <v>3.21</v>
      </c>
      <c r="U117" s="5">
        <v>14.83</v>
      </c>
      <c r="V117" s="5">
        <v>6.75</v>
      </c>
      <c r="W117" s="5">
        <v>-0.23</v>
      </c>
      <c r="X117" s="5">
        <v>-0.49</v>
      </c>
      <c r="Y117" s="5">
        <v>-2.14</v>
      </c>
      <c r="Z117" s="5">
        <v>-13.66</v>
      </c>
      <c r="AA117" s="5">
        <v>20.079999999999998</v>
      </c>
      <c r="AB117" s="5">
        <v>0.78</v>
      </c>
      <c r="AC117" s="5">
        <v>-50.24</v>
      </c>
      <c r="AD117" s="5">
        <v>-0.96</v>
      </c>
      <c r="AE117" s="5">
        <v>-0.46</v>
      </c>
      <c r="AF117" s="5">
        <v>-0.54</v>
      </c>
      <c r="AG117" s="5">
        <v>0</v>
      </c>
      <c r="AH117" s="5">
        <v>0.43</v>
      </c>
      <c r="AI117" s="5">
        <v>0.42</v>
      </c>
      <c r="AJ117" s="5">
        <v>0.1</v>
      </c>
      <c r="AK117" s="5">
        <v>0.08</v>
      </c>
      <c r="AL117" s="5">
        <v>0.25</v>
      </c>
      <c r="AM117" s="5">
        <v>0.09</v>
      </c>
      <c r="AN117" s="5">
        <v>-0.51</v>
      </c>
      <c r="AO117" s="5">
        <v>0.45</v>
      </c>
      <c r="AP117" s="5">
        <v>0.03</v>
      </c>
      <c r="AQ117" s="5">
        <v>0</v>
      </c>
      <c r="AR117" s="5">
        <v>-0.26</v>
      </c>
      <c r="AS117" s="5">
        <v>-0.31</v>
      </c>
      <c r="AT117" s="5">
        <v>-0.56000000000000005</v>
      </c>
      <c r="AU117" s="5">
        <v>0.37</v>
      </c>
      <c r="AV117" s="25">
        <v>161.84</v>
      </c>
      <c r="AW117" s="25">
        <v>258.32600000000002</v>
      </c>
      <c r="AX117" s="26">
        <v>2</v>
      </c>
      <c r="AY117" s="27">
        <v>238.9</v>
      </c>
      <c r="AZ117" s="26">
        <v>16</v>
      </c>
      <c r="BA117" s="27">
        <v>245.86099999999999</v>
      </c>
      <c r="BB117" s="26">
        <v>1</v>
      </c>
      <c r="BC117" s="13" t="s">
        <v>723</v>
      </c>
      <c r="BD117" s="16">
        <v>18.399999999999999</v>
      </c>
      <c r="BE117" s="16">
        <v>2.8</v>
      </c>
      <c r="BF117" s="16">
        <v>15</v>
      </c>
      <c r="BG117" s="16">
        <v>99.8</v>
      </c>
      <c r="BH117" s="13">
        <v>2</v>
      </c>
      <c r="BI117" s="13">
        <v>1</v>
      </c>
      <c r="BJ117" s="13">
        <v>3</v>
      </c>
      <c r="BK117" s="13">
        <v>2</v>
      </c>
      <c r="BL117" s="13">
        <v>2</v>
      </c>
      <c r="BM117" s="13">
        <v>2</v>
      </c>
      <c r="BN117" s="13">
        <v>1</v>
      </c>
      <c r="BO117" s="13">
        <v>1</v>
      </c>
    </row>
    <row r="118" spans="1:67" ht="15.6" x14ac:dyDescent="0.3">
      <c r="A118">
        <v>102</v>
      </c>
      <c r="B118" t="s">
        <v>596</v>
      </c>
      <c r="C118" s="9">
        <v>241256</v>
      </c>
      <c r="D118" s="11">
        <v>101</v>
      </c>
      <c r="E118" s="11">
        <v>201212</v>
      </c>
      <c r="F118" s="11">
        <v>2020</v>
      </c>
      <c r="G118" s="5" t="s">
        <v>193</v>
      </c>
      <c r="H118" s="5">
        <v>2022</v>
      </c>
      <c r="I118" s="5" t="s">
        <v>194</v>
      </c>
      <c r="J118" s="5">
        <v>2</v>
      </c>
      <c r="K118" s="5">
        <v>2</v>
      </c>
      <c r="L118" s="5" t="s">
        <v>62</v>
      </c>
      <c r="M118" s="5">
        <v>6.76</v>
      </c>
      <c r="N118" s="5">
        <v>10.64</v>
      </c>
      <c r="O118" s="5">
        <v>14.26</v>
      </c>
      <c r="P118" s="5">
        <v>13.07</v>
      </c>
      <c r="Q118" s="5">
        <v>2.1800000000000002</v>
      </c>
      <c r="R118" s="5">
        <v>1.61</v>
      </c>
      <c r="S118" s="5">
        <v>2.06</v>
      </c>
      <c r="T118" s="5">
        <v>2.2200000000000002</v>
      </c>
      <c r="U118" s="5">
        <v>16.47</v>
      </c>
      <c r="V118" s="5">
        <v>9.74</v>
      </c>
      <c r="W118" s="5">
        <v>-0.26</v>
      </c>
      <c r="X118" s="5">
        <v>-0.62</v>
      </c>
      <c r="Y118" s="5">
        <v>-2.93</v>
      </c>
      <c r="Z118" s="5">
        <v>-12.14</v>
      </c>
      <c r="AA118" s="5">
        <v>13.25</v>
      </c>
      <c r="AB118" s="5">
        <v>6.51</v>
      </c>
      <c r="AC118" s="5">
        <v>-54.75</v>
      </c>
      <c r="AD118" s="5">
        <v>-0.93</v>
      </c>
      <c r="AE118" s="5">
        <v>-0.45</v>
      </c>
      <c r="AF118" s="5">
        <v>-0.27</v>
      </c>
      <c r="AG118" s="5">
        <v>0</v>
      </c>
      <c r="AH118" s="5">
        <v>0.24</v>
      </c>
      <c r="AI118" s="5">
        <v>0.17</v>
      </c>
      <c r="AJ118" s="5">
        <v>0.09</v>
      </c>
      <c r="AK118" s="5">
        <v>0</v>
      </c>
      <c r="AL118" s="5">
        <v>0.05</v>
      </c>
      <c r="AM118" s="5">
        <v>7.0000000000000007E-2</v>
      </c>
      <c r="AN118" s="5">
        <v>0.13</v>
      </c>
      <c r="AO118" s="5">
        <v>-0.21</v>
      </c>
      <c r="AP118" s="5">
        <v>0.86</v>
      </c>
      <c r="AQ118" s="5">
        <v>0</v>
      </c>
      <c r="AR118" s="5">
        <v>-0.61</v>
      </c>
      <c r="AS118" s="5">
        <v>-0.73</v>
      </c>
      <c r="AT118" s="5">
        <v>-0.57999999999999996</v>
      </c>
      <c r="AU118" s="5">
        <v>0.47</v>
      </c>
      <c r="AV118" s="25">
        <v>160.01</v>
      </c>
      <c r="AW118" s="25">
        <v>233.07649999999899</v>
      </c>
      <c r="AX118" s="26">
        <v>83</v>
      </c>
      <c r="AY118" s="27">
        <v>225.38399999999999</v>
      </c>
      <c r="AZ118" s="26">
        <v>61</v>
      </c>
      <c r="BA118" s="27">
        <v>223.91849999999999</v>
      </c>
      <c r="BB118" s="26">
        <v>44</v>
      </c>
      <c r="BC118" s="13"/>
      <c r="BD118" s="16">
        <v>17.5</v>
      </c>
      <c r="BE118" s="16">
        <v>2.6</v>
      </c>
      <c r="BF118" s="16">
        <v>14.8</v>
      </c>
      <c r="BG118" s="16">
        <v>99.8</v>
      </c>
      <c r="BH118" s="13">
        <v>2</v>
      </c>
      <c r="BI118" s="13">
        <v>1</v>
      </c>
      <c r="BJ118" s="13">
        <v>2</v>
      </c>
      <c r="BK118" s="13">
        <v>2</v>
      </c>
      <c r="BL118" s="13">
        <v>2</v>
      </c>
      <c r="BM118" s="13">
        <v>2</v>
      </c>
      <c r="BN118" s="13">
        <v>1</v>
      </c>
      <c r="BO118" s="13">
        <v>2</v>
      </c>
    </row>
    <row r="119" spans="1:67" ht="15.6" x14ac:dyDescent="0.3">
      <c r="A119">
        <v>103</v>
      </c>
      <c r="B119" t="s">
        <v>595</v>
      </c>
      <c r="C119" s="9">
        <v>240893</v>
      </c>
      <c r="D119" s="11">
        <v>102</v>
      </c>
      <c r="E119" s="11">
        <v>220239</v>
      </c>
      <c r="F119" s="11">
        <v>2022</v>
      </c>
      <c r="G119" s="5" t="s">
        <v>90</v>
      </c>
      <c r="H119" s="5">
        <v>2022</v>
      </c>
      <c r="I119" s="5" t="s">
        <v>101</v>
      </c>
      <c r="J119" s="5">
        <v>2</v>
      </c>
      <c r="K119" s="5">
        <v>2</v>
      </c>
      <c r="L119" s="5" t="s">
        <v>62</v>
      </c>
      <c r="M119" s="5">
        <v>4.8</v>
      </c>
      <c r="N119" s="5">
        <v>7.33</v>
      </c>
      <c r="O119" s="5">
        <v>8.9</v>
      </c>
      <c r="P119" s="5">
        <v>5.83</v>
      </c>
      <c r="Q119" s="5">
        <v>1.43</v>
      </c>
      <c r="R119" s="5">
        <v>0.79</v>
      </c>
      <c r="S119" s="5">
        <v>3.12</v>
      </c>
      <c r="T119" s="5">
        <v>3.36</v>
      </c>
      <c r="U119" s="5">
        <v>20.03</v>
      </c>
      <c r="V119" s="5">
        <v>11.63</v>
      </c>
      <c r="W119" s="5">
        <v>-1.36</v>
      </c>
      <c r="X119" s="5">
        <v>-1.39</v>
      </c>
      <c r="Y119" s="5">
        <v>-1.63</v>
      </c>
      <c r="Z119" s="5">
        <v>-12.93</v>
      </c>
      <c r="AA119" s="5">
        <v>16.36</v>
      </c>
      <c r="AB119" s="5">
        <v>-2.21</v>
      </c>
      <c r="AC119" s="5">
        <v>-35.07</v>
      </c>
      <c r="AD119" s="5">
        <v>-0.94</v>
      </c>
      <c r="AE119" s="5">
        <v>-0.47</v>
      </c>
      <c r="AF119" s="5">
        <v>-0.12</v>
      </c>
      <c r="AG119" s="5">
        <v>0</v>
      </c>
      <c r="AH119" s="5">
        <v>0.16</v>
      </c>
      <c r="AI119" s="5">
        <v>0.12</v>
      </c>
      <c r="AJ119" s="5">
        <v>7.0000000000000007E-2</v>
      </c>
      <c r="AK119" s="5">
        <v>-0.03</v>
      </c>
      <c r="AL119" s="5">
        <v>0</v>
      </c>
      <c r="AM119" s="5">
        <v>0.06</v>
      </c>
      <c r="AN119" s="5">
        <v>-0.2</v>
      </c>
      <c r="AO119" s="5">
        <v>-0.09</v>
      </c>
      <c r="AP119" s="5">
        <v>-0.46</v>
      </c>
      <c r="AQ119" s="5">
        <v>0</v>
      </c>
      <c r="AR119" s="5">
        <v>-0.51</v>
      </c>
      <c r="AS119" s="5">
        <v>-0.67</v>
      </c>
      <c r="AT119" s="5">
        <v>-0.5</v>
      </c>
      <c r="AU119" s="5">
        <v>0.26</v>
      </c>
      <c r="AV119" s="25">
        <v>155.85</v>
      </c>
      <c r="AW119" s="25">
        <v>229.86649999999901</v>
      </c>
      <c r="AX119" s="26">
        <v>113</v>
      </c>
      <c r="AY119" s="27">
        <v>226.19749999999999</v>
      </c>
      <c r="AZ119" s="26">
        <v>57</v>
      </c>
      <c r="BA119" s="27">
        <v>209.4025</v>
      </c>
      <c r="BB119" s="26">
        <v>133</v>
      </c>
      <c r="BC119" s="13"/>
      <c r="BD119" s="16">
        <v>17.399999999999999</v>
      </c>
      <c r="BE119" s="16">
        <v>3.6</v>
      </c>
      <c r="BF119" s="16">
        <v>20.7</v>
      </c>
      <c r="BG119" s="16">
        <v>99.6</v>
      </c>
      <c r="BH119" s="13">
        <v>2</v>
      </c>
      <c r="BI119" s="13">
        <v>1</v>
      </c>
      <c r="BJ119" s="13">
        <v>3</v>
      </c>
      <c r="BK119" s="13">
        <v>2</v>
      </c>
      <c r="BL119" s="13">
        <v>2</v>
      </c>
      <c r="BM119" s="13">
        <v>1</v>
      </c>
      <c r="BN119" s="13">
        <v>1</v>
      </c>
      <c r="BO119" s="13">
        <v>1</v>
      </c>
    </row>
    <row r="120" spans="1:67" ht="15.6" x14ac:dyDescent="0.3">
      <c r="A120">
        <v>104</v>
      </c>
      <c r="B120" t="s">
        <v>594</v>
      </c>
      <c r="C120" s="9">
        <v>240186</v>
      </c>
      <c r="D120" s="11">
        <v>103</v>
      </c>
      <c r="E120" s="11">
        <v>231176</v>
      </c>
      <c r="F120" s="11">
        <v>2023</v>
      </c>
      <c r="G120" s="5" t="s">
        <v>157</v>
      </c>
      <c r="H120" s="5">
        <v>2019</v>
      </c>
      <c r="I120" s="5" t="s">
        <v>195</v>
      </c>
      <c r="J120" s="5">
        <v>2</v>
      </c>
      <c r="K120" s="5">
        <v>2</v>
      </c>
      <c r="L120" s="5" t="s">
        <v>62</v>
      </c>
      <c r="M120" s="5">
        <v>3.73</v>
      </c>
      <c r="N120" s="5">
        <v>7.18</v>
      </c>
      <c r="O120" s="5">
        <v>7.63</v>
      </c>
      <c r="P120" s="5">
        <v>5.79</v>
      </c>
      <c r="Q120" s="5">
        <v>1.53</v>
      </c>
      <c r="R120" s="5">
        <v>0.8</v>
      </c>
      <c r="S120" s="5">
        <v>1.51</v>
      </c>
      <c r="T120" s="5">
        <v>1.39</v>
      </c>
      <c r="U120" s="5">
        <v>13.24</v>
      </c>
      <c r="V120" s="5">
        <v>11.26</v>
      </c>
      <c r="W120" s="5">
        <v>-0.59</v>
      </c>
      <c r="X120" s="5">
        <v>-0.74</v>
      </c>
      <c r="Y120" s="5">
        <v>-1.61</v>
      </c>
      <c r="Z120" s="5">
        <v>-14.24</v>
      </c>
      <c r="AA120" s="5">
        <v>16.190000000000001</v>
      </c>
      <c r="AB120" s="5">
        <v>-2.59</v>
      </c>
      <c r="AC120" s="5">
        <v>-55.06</v>
      </c>
      <c r="AD120" s="5">
        <v>-0.8</v>
      </c>
      <c r="AE120" s="5">
        <v>-0.65</v>
      </c>
      <c r="AF120" s="5">
        <v>-0.52</v>
      </c>
      <c r="AG120" s="5">
        <v>0</v>
      </c>
      <c r="AH120" s="5">
        <v>0.23</v>
      </c>
      <c r="AI120" s="5">
        <v>0.2</v>
      </c>
      <c r="AJ120" s="5">
        <v>0.04</v>
      </c>
      <c r="AK120" s="5">
        <v>0.05</v>
      </c>
      <c r="AL120" s="5">
        <v>0.17</v>
      </c>
      <c r="AM120" s="5">
        <v>0.04</v>
      </c>
      <c r="AN120" s="5">
        <v>-1.1599999999999999</v>
      </c>
      <c r="AO120" s="5">
        <v>-0.31</v>
      </c>
      <c r="AP120" s="5">
        <v>2.5</v>
      </c>
      <c r="AQ120" s="5">
        <v>0</v>
      </c>
      <c r="AR120" s="5">
        <v>-0.23</v>
      </c>
      <c r="AS120" s="5">
        <v>-0.27</v>
      </c>
      <c r="AT120" s="5">
        <v>-0.36</v>
      </c>
      <c r="AU120" s="5">
        <v>0.18</v>
      </c>
      <c r="AV120" s="25">
        <v>148.81</v>
      </c>
      <c r="AW120" s="25">
        <v>217.00099999999901</v>
      </c>
      <c r="AX120" s="26">
        <v>211</v>
      </c>
      <c r="AY120" s="27">
        <v>206.041</v>
      </c>
      <c r="AZ120" s="26">
        <v>197</v>
      </c>
      <c r="BA120" s="27">
        <v>199.5145</v>
      </c>
      <c r="BB120" s="26">
        <v>219</v>
      </c>
      <c r="BC120" s="13" t="s">
        <v>722</v>
      </c>
      <c r="BD120" s="16">
        <v>16.7</v>
      </c>
      <c r="BE120" s="16">
        <v>2.5</v>
      </c>
      <c r="BF120" s="16">
        <v>15.1</v>
      </c>
      <c r="BG120" s="16">
        <v>99.7</v>
      </c>
      <c r="BH120" s="13">
        <v>3</v>
      </c>
      <c r="BI120" s="13">
        <v>2</v>
      </c>
      <c r="BJ120" s="13">
        <v>2</v>
      </c>
      <c r="BK120" s="13">
        <v>2</v>
      </c>
      <c r="BL120" s="13">
        <v>2</v>
      </c>
      <c r="BM120" s="13">
        <v>2</v>
      </c>
      <c r="BN120" s="13">
        <v>2</v>
      </c>
      <c r="BO120" s="13">
        <v>1</v>
      </c>
    </row>
    <row r="121" spans="1:67" ht="15.6" x14ac:dyDescent="0.3">
      <c r="A121">
        <v>105</v>
      </c>
      <c r="B121" t="s">
        <v>593</v>
      </c>
      <c r="C121" s="9">
        <v>240449</v>
      </c>
      <c r="D121" s="11">
        <v>104</v>
      </c>
      <c r="E121" s="11">
        <v>230076</v>
      </c>
      <c r="F121" s="11">
        <v>2023</v>
      </c>
      <c r="G121" s="5" t="s">
        <v>196</v>
      </c>
      <c r="H121" s="5">
        <v>2020</v>
      </c>
      <c r="I121" s="5" t="s">
        <v>197</v>
      </c>
      <c r="J121" s="5">
        <v>2</v>
      </c>
      <c r="K121" s="5">
        <v>2</v>
      </c>
      <c r="L121" s="5" t="s">
        <v>62</v>
      </c>
      <c r="M121" s="5">
        <v>2.5499999999999998</v>
      </c>
      <c r="N121" s="5">
        <v>3.84</v>
      </c>
      <c r="O121" s="5">
        <v>5.98</v>
      </c>
      <c r="P121" s="5">
        <v>5.57</v>
      </c>
      <c r="Q121" s="5">
        <v>1.96</v>
      </c>
      <c r="R121" s="5">
        <v>1.04</v>
      </c>
      <c r="S121" s="5">
        <v>1.82</v>
      </c>
      <c r="T121" s="5">
        <v>1.93</v>
      </c>
      <c r="U121" s="5">
        <v>18.739999999999998</v>
      </c>
      <c r="V121" s="5">
        <v>14.79</v>
      </c>
      <c r="W121" s="5">
        <v>-0.27</v>
      </c>
      <c r="X121" s="5">
        <v>-0.56999999999999995</v>
      </c>
      <c r="Y121" s="5">
        <v>-1.7</v>
      </c>
      <c r="Z121" s="5">
        <v>-17.5</v>
      </c>
      <c r="AA121" s="5">
        <v>18.079999999999998</v>
      </c>
      <c r="AB121" s="5">
        <v>-3.53</v>
      </c>
      <c r="AC121" s="5">
        <v>-2.78</v>
      </c>
      <c r="AD121" s="5">
        <v>-0.89</v>
      </c>
      <c r="AE121" s="5">
        <v>-0.57999999999999996</v>
      </c>
      <c r="AF121" s="5">
        <v>-0.36</v>
      </c>
      <c r="AG121" s="5">
        <v>0</v>
      </c>
      <c r="AH121" s="5">
        <v>0.19</v>
      </c>
      <c r="AI121" s="5">
        <v>7.0000000000000007E-2</v>
      </c>
      <c r="AJ121" s="5">
        <v>0.04</v>
      </c>
      <c r="AK121" s="5">
        <v>0</v>
      </c>
      <c r="AL121" s="5">
        <v>7.0000000000000007E-2</v>
      </c>
      <c r="AM121" s="5">
        <v>0.06</v>
      </c>
      <c r="AN121" s="5">
        <v>1.04</v>
      </c>
      <c r="AO121" s="5">
        <v>-0.09</v>
      </c>
      <c r="AP121" s="5">
        <v>-0.89</v>
      </c>
      <c r="AQ121" s="5">
        <v>0</v>
      </c>
      <c r="AR121" s="5">
        <v>-0.33</v>
      </c>
      <c r="AS121" s="5">
        <v>-0.69</v>
      </c>
      <c r="AT121" s="5">
        <v>-0.74</v>
      </c>
      <c r="AU121" s="5">
        <v>0.26</v>
      </c>
      <c r="AV121" s="25">
        <v>140.82</v>
      </c>
      <c r="AW121" s="25">
        <v>203.27850000000001</v>
      </c>
      <c r="AX121" s="26">
        <v>283</v>
      </c>
      <c r="AY121" s="27">
        <v>192.03899999999999</v>
      </c>
      <c r="AZ121" s="26">
        <v>273</v>
      </c>
      <c r="BA121" s="27">
        <v>182.43149999999901</v>
      </c>
      <c r="BB121" s="26">
        <v>290</v>
      </c>
      <c r="BC121" s="13" t="s">
        <v>722</v>
      </c>
      <c r="BD121" s="16">
        <v>18</v>
      </c>
      <c r="BE121" s="16">
        <v>2.8</v>
      </c>
      <c r="BF121" s="16">
        <v>15.4</v>
      </c>
      <c r="BG121" s="16">
        <v>99.5</v>
      </c>
      <c r="BH121" s="13">
        <v>2</v>
      </c>
      <c r="BI121" s="13">
        <v>1</v>
      </c>
      <c r="BJ121" s="13">
        <v>2</v>
      </c>
      <c r="BK121" s="13">
        <v>2</v>
      </c>
      <c r="BL121" s="13">
        <v>2</v>
      </c>
      <c r="BM121" s="13">
        <v>2</v>
      </c>
      <c r="BN121" s="13">
        <v>1</v>
      </c>
      <c r="BO121" s="13">
        <v>3</v>
      </c>
    </row>
    <row r="122" spans="1:67" ht="15.6" x14ac:dyDescent="0.3">
      <c r="A122">
        <v>106</v>
      </c>
      <c r="B122" t="s">
        <v>592</v>
      </c>
      <c r="C122" s="9">
        <v>240679</v>
      </c>
      <c r="D122" s="11">
        <v>105</v>
      </c>
      <c r="E122" s="11">
        <v>220239</v>
      </c>
      <c r="F122" s="11">
        <v>2022</v>
      </c>
      <c r="G122" s="5" t="s">
        <v>90</v>
      </c>
      <c r="H122" s="5">
        <v>2022</v>
      </c>
      <c r="I122" s="5" t="s">
        <v>198</v>
      </c>
      <c r="J122" s="5">
        <v>2</v>
      </c>
      <c r="K122" s="5">
        <v>2</v>
      </c>
      <c r="L122" s="5" t="s">
        <v>62</v>
      </c>
      <c r="M122" s="5">
        <v>4.67</v>
      </c>
      <c r="N122" s="5">
        <v>8.48</v>
      </c>
      <c r="O122" s="5">
        <v>10.11</v>
      </c>
      <c r="P122" s="5">
        <v>8.0299999999999994</v>
      </c>
      <c r="Q122" s="5">
        <v>1.94</v>
      </c>
      <c r="R122" s="5">
        <v>1.76</v>
      </c>
      <c r="S122" s="5">
        <v>1.99</v>
      </c>
      <c r="T122" s="5">
        <v>2.42</v>
      </c>
      <c r="U122" s="5">
        <v>25.09</v>
      </c>
      <c r="V122" s="5">
        <v>17.3</v>
      </c>
      <c r="W122" s="5">
        <v>0.62</v>
      </c>
      <c r="X122" s="5">
        <v>0.51</v>
      </c>
      <c r="Y122" s="5">
        <v>-1.78</v>
      </c>
      <c r="Z122" s="5">
        <v>-15.66</v>
      </c>
      <c r="AA122" s="5">
        <v>21.8</v>
      </c>
      <c r="AB122" s="5">
        <v>1.1100000000000001</v>
      </c>
      <c r="AC122" s="5">
        <v>-50.28</v>
      </c>
      <c r="AD122" s="5">
        <v>-1.18</v>
      </c>
      <c r="AE122" s="5">
        <v>-0.26</v>
      </c>
      <c r="AF122" s="5">
        <v>-0.4</v>
      </c>
      <c r="AG122" s="5">
        <v>0</v>
      </c>
      <c r="AH122" s="5">
        <v>0.34</v>
      </c>
      <c r="AI122" s="5">
        <v>0.23</v>
      </c>
      <c r="AJ122" s="5">
        <v>0.08</v>
      </c>
      <c r="AK122" s="5">
        <v>7.0000000000000007E-2</v>
      </c>
      <c r="AL122" s="5">
        <v>0.16</v>
      </c>
      <c r="AM122" s="5">
        <v>0.08</v>
      </c>
      <c r="AN122" s="5">
        <v>-0.32</v>
      </c>
      <c r="AO122" s="5">
        <v>0.08</v>
      </c>
      <c r="AP122" s="5">
        <v>-1.5</v>
      </c>
      <c r="AQ122" s="5">
        <v>0</v>
      </c>
      <c r="AR122" s="5">
        <v>-0.61</v>
      </c>
      <c r="AS122" s="5">
        <v>-0.99</v>
      </c>
      <c r="AT122" s="5">
        <v>-0.95</v>
      </c>
      <c r="AU122" s="5">
        <v>0.35</v>
      </c>
      <c r="AV122" s="25">
        <v>163.53</v>
      </c>
      <c r="AW122" s="25">
        <v>249.5325</v>
      </c>
      <c r="AX122" s="26">
        <v>10</v>
      </c>
      <c r="AY122" s="27">
        <v>230.13300000000001</v>
      </c>
      <c r="AZ122" s="26">
        <v>41</v>
      </c>
      <c r="BA122" s="27">
        <v>233.82749999999999</v>
      </c>
      <c r="BB122" s="26">
        <v>10</v>
      </c>
      <c r="BC122" s="13"/>
      <c r="BD122" s="16">
        <v>18.600000000000001</v>
      </c>
      <c r="BE122" s="16">
        <v>3.1</v>
      </c>
      <c r="BF122" s="16">
        <v>16.600000000000001</v>
      </c>
      <c r="BG122" s="16">
        <v>99.4</v>
      </c>
      <c r="BH122" s="13">
        <v>3</v>
      </c>
      <c r="BI122" s="13">
        <v>1</v>
      </c>
      <c r="BJ122" s="13">
        <v>2</v>
      </c>
      <c r="BK122" s="13">
        <v>2</v>
      </c>
      <c r="BL122" s="13">
        <v>2</v>
      </c>
      <c r="BM122" s="13">
        <v>3</v>
      </c>
      <c r="BN122" s="13">
        <v>1</v>
      </c>
      <c r="BO122" s="13">
        <v>2</v>
      </c>
    </row>
    <row r="123" spans="1:67" ht="15.6" x14ac:dyDescent="0.3">
      <c r="A123">
        <v>107</v>
      </c>
      <c r="B123" t="s">
        <v>591</v>
      </c>
      <c r="C123" s="9">
        <v>240641</v>
      </c>
      <c r="D123" s="11">
        <v>106</v>
      </c>
      <c r="E123" s="11">
        <v>220032</v>
      </c>
      <c r="F123" s="11">
        <v>2022</v>
      </c>
      <c r="G123" s="5" t="s">
        <v>88</v>
      </c>
      <c r="H123" s="5">
        <v>2021</v>
      </c>
      <c r="I123" s="5" t="s">
        <v>199</v>
      </c>
      <c r="J123" s="5">
        <v>2</v>
      </c>
      <c r="K123" s="5">
        <v>2</v>
      </c>
      <c r="L123" s="5" t="s">
        <v>62</v>
      </c>
      <c r="M123" s="5">
        <v>3.38</v>
      </c>
      <c r="N123" s="5">
        <v>6.63</v>
      </c>
      <c r="O123" s="5">
        <v>8.77</v>
      </c>
      <c r="P123" s="5">
        <v>6.08</v>
      </c>
      <c r="Q123" s="5">
        <v>2.29</v>
      </c>
      <c r="R123" s="5">
        <v>1.68</v>
      </c>
      <c r="S123" s="5">
        <v>2.37</v>
      </c>
      <c r="T123" s="5">
        <v>2.74</v>
      </c>
      <c r="U123" s="5">
        <v>21.65</v>
      </c>
      <c r="V123" s="5">
        <v>19.43</v>
      </c>
      <c r="W123" s="5">
        <v>0.49</v>
      </c>
      <c r="X123" s="5">
        <v>0.38</v>
      </c>
      <c r="Y123" s="5">
        <v>-1.1200000000000001</v>
      </c>
      <c r="Z123" s="5">
        <v>-17.190000000000001</v>
      </c>
      <c r="AA123" s="5">
        <v>22.4</v>
      </c>
      <c r="AB123" s="5">
        <v>2.67</v>
      </c>
      <c r="AC123" s="5">
        <v>-38.619999999999997</v>
      </c>
      <c r="AD123" s="5">
        <v>-0.97</v>
      </c>
      <c r="AE123" s="5">
        <v>-0.49</v>
      </c>
      <c r="AF123" s="5">
        <v>-0.42</v>
      </c>
      <c r="AG123" s="5">
        <v>0</v>
      </c>
      <c r="AH123" s="5">
        <v>0.32</v>
      </c>
      <c r="AI123" s="5">
        <v>0.24</v>
      </c>
      <c r="AJ123" s="5">
        <v>0.1</v>
      </c>
      <c r="AK123" s="5">
        <v>0.04</v>
      </c>
      <c r="AL123" s="5">
        <v>0.17</v>
      </c>
      <c r="AM123" s="5">
        <v>0.06</v>
      </c>
      <c r="AN123" s="5">
        <v>0.44</v>
      </c>
      <c r="AO123" s="5">
        <v>0.01</v>
      </c>
      <c r="AP123" s="5">
        <v>-1.37</v>
      </c>
      <c r="AQ123" s="5">
        <v>0</v>
      </c>
      <c r="AR123" s="5">
        <v>-0.35</v>
      </c>
      <c r="AS123" s="5">
        <v>0.17</v>
      </c>
      <c r="AT123" s="5">
        <v>-0.41</v>
      </c>
      <c r="AU123" s="5">
        <v>0.45</v>
      </c>
      <c r="AV123" s="25">
        <v>159.51</v>
      </c>
      <c r="AW123" s="25">
        <v>236.28049999999899</v>
      </c>
      <c r="AX123" s="26">
        <v>67</v>
      </c>
      <c r="AY123" s="27">
        <v>216.72649999999999</v>
      </c>
      <c r="AZ123" s="26">
        <v>113</v>
      </c>
      <c r="BA123" s="27">
        <v>217.762</v>
      </c>
      <c r="BB123" s="26">
        <v>80</v>
      </c>
      <c r="BC123" s="13"/>
      <c r="BD123" s="16">
        <v>19.399999999999999</v>
      </c>
      <c r="BE123" s="16">
        <v>3.3</v>
      </c>
      <c r="BF123" s="16">
        <v>17.100000000000001</v>
      </c>
      <c r="BG123" s="16">
        <v>99.5</v>
      </c>
      <c r="BH123" s="13">
        <v>3</v>
      </c>
      <c r="BI123" s="13">
        <v>1</v>
      </c>
      <c r="BJ123" s="13">
        <v>2</v>
      </c>
      <c r="BK123" s="13">
        <v>2</v>
      </c>
      <c r="BL123" s="13">
        <v>2</v>
      </c>
      <c r="BM123" s="13">
        <v>3</v>
      </c>
      <c r="BN123" s="13">
        <v>1</v>
      </c>
      <c r="BO123" s="13">
        <v>1</v>
      </c>
    </row>
    <row r="124" spans="1:67" ht="15.6" x14ac:dyDescent="0.3">
      <c r="A124">
        <v>108</v>
      </c>
      <c r="B124" t="s">
        <v>590</v>
      </c>
      <c r="C124" s="9">
        <v>241730</v>
      </c>
      <c r="D124" s="11">
        <v>107</v>
      </c>
      <c r="E124" s="11">
        <v>230341</v>
      </c>
      <c r="F124" s="11">
        <v>2023</v>
      </c>
      <c r="G124" s="5" t="s">
        <v>177</v>
      </c>
      <c r="H124" s="5">
        <v>2022</v>
      </c>
      <c r="I124" s="5" t="s">
        <v>200</v>
      </c>
      <c r="J124" s="5">
        <v>2</v>
      </c>
      <c r="K124" s="5">
        <v>1</v>
      </c>
      <c r="L124" s="5" t="s">
        <v>59</v>
      </c>
      <c r="M124" s="5">
        <v>4.58</v>
      </c>
      <c r="N124" s="5">
        <v>8.3000000000000007</v>
      </c>
      <c r="O124" s="5">
        <v>10.130000000000001</v>
      </c>
      <c r="P124" s="5">
        <v>8.51</v>
      </c>
      <c r="Q124" s="5">
        <v>1.43</v>
      </c>
      <c r="R124" s="5">
        <v>1.1399999999999999</v>
      </c>
      <c r="S124" s="5">
        <v>0.17</v>
      </c>
      <c r="T124" s="5">
        <v>0.54</v>
      </c>
      <c r="U124" s="5">
        <v>17.61</v>
      </c>
      <c r="V124" s="5">
        <v>7.64</v>
      </c>
      <c r="W124" s="5">
        <v>-1.22</v>
      </c>
      <c r="X124" s="5">
        <v>-1.58</v>
      </c>
      <c r="Y124" s="5">
        <v>-1.7</v>
      </c>
      <c r="Z124" s="5">
        <v>-16.11</v>
      </c>
      <c r="AA124" s="5">
        <v>21.83</v>
      </c>
      <c r="AB124" s="5">
        <v>-0.53</v>
      </c>
      <c r="AC124" s="5">
        <v>-26.31</v>
      </c>
      <c r="AD124" s="5">
        <v>-0.63</v>
      </c>
      <c r="AE124" s="5">
        <v>-0.96</v>
      </c>
      <c r="AF124" s="5">
        <v>-0.2</v>
      </c>
      <c r="AG124" s="5">
        <v>0</v>
      </c>
      <c r="AH124" s="5">
        <v>0.22</v>
      </c>
      <c r="AI124" s="5">
        <v>-0.02</v>
      </c>
      <c r="AJ124" s="5">
        <v>0.03</v>
      </c>
      <c r="AK124" s="5">
        <v>0.06</v>
      </c>
      <c r="AL124" s="5">
        <v>0.21</v>
      </c>
      <c r="AM124" s="5">
        <v>0.02</v>
      </c>
      <c r="AN124" s="5">
        <v>0.53</v>
      </c>
      <c r="AO124" s="5">
        <v>-0.33</v>
      </c>
      <c r="AP124" s="5">
        <v>4.84</v>
      </c>
      <c r="AQ124" s="5">
        <v>0</v>
      </c>
      <c r="AR124" s="5">
        <v>-0.36</v>
      </c>
      <c r="AS124" s="5">
        <v>7.0000000000000007E-2</v>
      </c>
      <c r="AT124" s="5">
        <v>-0.57999999999999996</v>
      </c>
      <c r="AU124" s="5">
        <v>0.2</v>
      </c>
      <c r="AV124" s="25">
        <v>140.71</v>
      </c>
      <c r="AW124" s="25">
        <v>208.474999999999</v>
      </c>
      <c r="AX124" s="26">
        <v>267</v>
      </c>
      <c r="AY124" s="27">
        <v>197.294499999999</v>
      </c>
      <c r="AZ124" s="26">
        <v>252</v>
      </c>
      <c r="BA124" s="27">
        <v>184.74949999999899</v>
      </c>
      <c r="BB124" s="26">
        <v>288</v>
      </c>
      <c r="BC124" s="13" t="s">
        <v>722</v>
      </c>
      <c r="BD124" s="16">
        <v>16.5</v>
      </c>
      <c r="BE124" s="16">
        <v>2.5</v>
      </c>
      <c r="BF124" s="16">
        <v>14.9</v>
      </c>
      <c r="BG124" s="16">
        <v>99.8</v>
      </c>
      <c r="BH124" s="13">
        <v>2</v>
      </c>
      <c r="BI124" s="13">
        <v>1</v>
      </c>
      <c r="BJ124" s="13">
        <v>1</v>
      </c>
      <c r="BK124" s="13">
        <v>2</v>
      </c>
      <c r="BL124" s="13">
        <v>2</v>
      </c>
      <c r="BM124" s="13">
        <v>3</v>
      </c>
      <c r="BN124" s="13">
        <v>1</v>
      </c>
      <c r="BO124" s="13">
        <v>2</v>
      </c>
    </row>
    <row r="125" spans="1:67" ht="15.6" x14ac:dyDescent="0.3">
      <c r="A125">
        <v>109</v>
      </c>
      <c r="B125" t="s">
        <v>589</v>
      </c>
      <c r="C125" s="9">
        <v>240800</v>
      </c>
      <c r="D125" s="11">
        <v>108</v>
      </c>
      <c r="E125" s="11">
        <v>222333</v>
      </c>
      <c r="F125" s="11">
        <v>2022</v>
      </c>
      <c r="G125" s="5" t="s">
        <v>60</v>
      </c>
      <c r="H125" s="5">
        <v>2021</v>
      </c>
      <c r="I125" s="5" t="s">
        <v>201</v>
      </c>
      <c r="J125" s="5">
        <v>2</v>
      </c>
      <c r="K125" s="5">
        <v>2</v>
      </c>
      <c r="L125" s="5" t="s">
        <v>62</v>
      </c>
      <c r="M125" s="5">
        <v>5.5</v>
      </c>
      <c r="N125" s="5">
        <v>7.97</v>
      </c>
      <c r="O125" s="5">
        <v>10.24</v>
      </c>
      <c r="P125" s="5">
        <v>6.55</v>
      </c>
      <c r="Q125" s="5">
        <v>1.97</v>
      </c>
      <c r="R125" s="5">
        <v>1.85</v>
      </c>
      <c r="S125" s="5">
        <v>2.52</v>
      </c>
      <c r="T125" s="5">
        <v>3.32</v>
      </c>
      <c r="U125" s="5">
        <v>14.03</v>
      </c>
      <c r="V125" s="5">
        <v>7.68</v>
      </c>
      <c r="W125" s="5">
        <v>-0.47</v>
      </c>
      <c r="X125" s="5">
        <v>-0.72</v>
      </c>
      <c r="Y125" s="5">
        <v>-1.22</v>
      </c>
      <c r="Z125" s="5">
        <v>-13.38</v>
      </c>
      <c r="AA125" s="5">
        <v>19.579999999999998</v>
      </c>
      <c r="AB125" s="5">
        <v>0.04</v>
      </c>
      <c r="AC125" s="5">
        <v>-57.52</v>
      </c>
      <c r="AD125" s="5">
        <v>-1.4</v>
      </c>
      <c r="AE125" s="5">
        <v>-0.56999999999999995</v>
      </c>
      <c r="AF125" s="5">
        <v>-0.19</v>
      </c>
      <c r="AG125" s="5">
        <v>0</v>
      </c>
      <c r="AH125" s="5">
        <v>0.25</v>
      </c>
      <c r="AI125" s="5">
        <v>0.24</v>
      </c>
      <c r="AJ125" s="5">
        <v>0.09</v>
      </c>
      <c r="AK125" s="5">
        <v>0.02</v>
      </c>
      <c r="AL125" s="5">
        <v>0.09</v>
      </c>
      <c r="AM125" s="5">
        <v>0.06</v>
      </c>
      <c r="AN125" s="5">
        <v>0.88</v>
      </c>
      <c r="AO125" s="5">
        <v>0.65</v>
      </c>
      <c r="AP125" s="5">
        <v>-1.2</v>
      </c>
      <c r="AQ125" s="5">
        <v>0</v>
      </c>
      <c r="AR125" s="5">
        <v>-0.25</v>
      </c>
      <c r="AS125" s="5">
        <v>-0.12</v>
      </c>
      <c r="AT125" s="5">
        <v>-0.38</v>
      </c>
      <c r="AU125" s="5">
        <v>0.37</v>
      </c>
      <c r="AV125" s="25">
        <v>157.59</v>
      </c>
      <c r="AW125" s="25">
        <v>235.64299999999901</v>
      </c>
      <c r="AX125" s="26">
        <v>70</v>
      </c>
      <c r="AY125" s="27">
        <v>218.7595</v>
      </c>
      <c r="AZ125" s="26">
        <v>99</v>
      </c>
      <c r="BA125" s="27">
        <v>221.99249999999901</v>
      </c>
      <c r="BB125" s="26">
        <v>57</v>
      </c>
      <c r="BC125" s="13"/>
      <c r="BD125" s="16">
        <v>17.600000000000001</v>
      </c>
      <c r="BE125" s="16">
        <v>2.8</v>
      </c>
      <c r="BF125" s="16">
        <v>15.7</v>
      </c>
      <c r="BG125" s="16">
        <v>99.6</v>
      </c>
      <c r="BH125" s="13">
        <v>2</v>
      </c>
      <c r="BI125" s="13">
        <v>2</v>
      </c>
      <c r="BJ125" s="13">
        <v>2</v>
      </c>
      <c r="BK125" s="13">
        <v>2</v>
      </c>
      <c r="BL125" s="13">
        <v>2</v>
      </c>
      <c r="BM125" s="13">
        <v>3</v>
      </c>
      <c r="BN125" s="13">
        <v>1</v>
      </c>
      <c r="BO125" s="13">
        <v>1</v>
      </c>
    </row>
    <row r="126" spans="1:67" ht="15.6" x14ac:dyDescent="0.3">
      <c r="A126">
        <v>110</v>
      </c>
      <c r="B126" t="s">
        <v>588</v>
      </c>
      <c r="C126" s="9">
        <v>240050</v>
      </c>
      <c r="D126" s="11">
        <v>109</v>
      </c>
      <c r="E126" s="11">
        <v>230496</v>
      </c>
      <c r="F126" s="11">
        <v>2023</v>
      </c>
      <c r="G126" s="5" t="s">
        <v>152</v>
      </c>
      <c r="H126" s="5">
        <v>2020</v>
      </c>
      <c r="I126" s="5" t="s">
        <v>202</v>
      </c>
      <c r="J126" s="5">
        <v>2</v>
      </c>
      <c r="K126" s="5">
        <v>1</v>
      </c>
      <c r="L126" s="5" t="s">
        <v>62</v>
      </c>
      <c r="M126" s="5">
        <v>4.8600000000000003</v>
      </c>
      <c r="N126" s="5">
        <v>8.94</v>
      </c>
      <c r="O126" s="5">
        <v>13.3</v>
      </c>
      <c r="P126" s="5">
        <v>11.96</v>
      </c>
      <c r="Q126" s="5">
        <v>1.25</v>
      </c>
      <c r="R126" s="5">
        <v>0.57999999999999996</v>
      </c>
      <c r="S126" s="5">
        <v>1.78</v>
      </c>
      <c r="T126" s="5">
        <v>1.67</v>
      </c>
      <c r="U126" s="5">
        <v>13</v>
      </c>
      <c r="V126" s="5">
        <v>8.7799999999999994</v>
      </c>
      <c r="W126" s="5">
        <v>-0.54</v>
      </c>
      <c r="X126" s="5">
        <v>-0.81</v>
      </c>
      <c r="Y126" s="5">
        <v>-1.36</v>
      </c>
      <c r="Z126" s="5">
        <v>-8.27</v>
      </c>
      <c r="AA126" s="5">
        <v>16.21</v>
      </c>
      <c r="AB126" s="5">
        <v>-1.88</v>
      </c>
      <c r="AC126" s="5">
        <v>-12.43</v>
      </c>
      <c r="AD126" s="5">
        <v>-1.3</v>
      </c>
      <c r="AE126" s="5">
        <v>-0.43</v>
      </c>
      <c r="AF126" s="5">
        <v>-0.56999999999999995</v>
      </c>
      <c r="AG126" s="5">
        <v>0</v>
      </c>
      <c r="AH126" s="5">
        <v>0.21</v>
      </c>
      <c r="AI126" s="5">
        <v>0.02</v>
      </c>
      <c r="AJ126" s="5">
        <v>0.06</v>
      </c>
      <c r="AK126" s="5">
        <v>0.03</v>
      </c>
      <c r="AL126" s="5">
        <v>0.13</v>
      </c>
      <c r="AM126" s="5">
        <v>0.03</v>
      </c>
      <c r="AN126" s="5">
        <v>2.09</v>
      </c>
      <c r="AO126" s="5">
        <v>-0.24</v>
      </c>
      <c r="AP126" s="5">
        <v>1.1000000000000001</v>
      </c>
      <c r="AQ126" s="5">
        <v>0</v>
      </c>
      <c r="AR126" s="5">
        <v>-0.43</v>
      </c>
      <c r="AS126" s="5">
        <v>-0.51</v>
      </c>
      <c r="AT126" s="5">
        <v>-0.52</v>
      </c>
      <c r="AU126" s="5">
        <v>0.28000000000000003</v>
      </c>
      <c r="AV126" s="25">
        <v>143.91</v>
      </c>
      <c r="AW126" s="25">
        <v>201.429</v>
      </c>
      <c r="AX126" s="26">
        <v>287</v>
      </c>
      <c r="AY126" s="27">
        <v>188.26900000000001</v>
      </c>
      <c r="AZ126" s="26">
        <v>285</v>
      </c>
      <c r="BA126" s="27">
        <v>186.09399999999999</v>
      </c>
      <c r="BB126" s="26">
        <v>284</v>
      </c>
      <c r="BC126" s="13" t="s">
        <v>722</v>
      </c>
      <c r="BD126" s="16">
        <v>16</v>
      </c>
      <c r="BE126" s="16">
        <v>2.9</v>
      </c>
      <c r="BF126" s="16">
        <v>17.8</v>
      </c>
      <c r="BG126" s="16">
        <v>99.7</v>
      </c>
      <c r="BH126" s="13">
        <v>2</v>
      </c>
      <c r="BI126" s="13">
        <v>1</v>
      </c>
      <c r="BJ126" s="13">
        <v>2</v>
      </c>
      <c r="BK126" s="13">
        <v>3</v>
      </c>
      <c r="BL126" s="13">
        <v>2</v>
      </c>
      <c r="BM126" s="13">
        <v>2</v>
      </c>
      <c r="BN126" s="13">
        <v>1</v>
      </c>
      <c r="BO126" s="13">
        <v>3</v>
      </c>
    </row>
    <row r="127" spans="1:67" ht="15.6" x14ac:dyDescent="0.3">
      <c r="A127">
        <v>111</v>
      </c>
      <c r="B127" t="s">
        <v>587</v>
      </c>
      <c r="C127" s="9">
        <v>240871</v>
      </c>
      <c r="D127" s="14">
        <v>110</v>
      </c>
      <c r="E127" s="11" t="s">
        <v>702</v>
      </c>
      <c r="F127" s="11">
        <v>2019</v>
      </c>
      <c r="G127" s="5" t="s">
        <v>78</v>
      </c>
      <c r="H127" s="5">
        <v>2021</v>
      </c>
      <c r="I127" s="5" t="s">
        <v>203</v>
      </c>
      <c r="J127" s="5">
        <v>2</v>
      </c>
      <c r="K127" s="5">
        <v>2</v>
      </c>
      <c r="L127" s="5" t="s">
        <v>59</v>
      </c>
      <c r="M127" s="5">
        <v>5.15</v>
      </c>
      <c r="N127" s="5">
        <v>6.32</v>
      </c>
      <c r="O127" s="5">
        <v>6.97</v>
      </c>
      <c r="P127" s="5">
        <v>6.96</v>
      </c>
      <c r="Q127" s="5">
        <v>2.66</v>
      </c>
      <c r="R127" s="5">
        <v>1.46</v>
      </c>
      <c r="S127" s="5">
        <v>3.51</v>
      </c>
      <c r="T127" s="5">
        <v>3.44</v>
      </c>
      <c r="U127" s="5">
        <v>23.37</v>
      </c>
      <c r="V127" s="5">
        <v>24.11</v>
      </c>
      <c r="W127" s="5">
        <v>-1.05</v>
      </c>
      <c r="X127" s="5">
        <v>-0.97</v>
      </c>
      <c r="Y127" s="5">
        <v>-0.35</v>
      </c>
      <c r="Z127" s="5">
        <v>-10.24</v>
      </c>
      <c r="AA127" s="5">
        <v>17.03</v>
      </c>
      <c r="AB127" s="5">
        <v>2.54</v>
      </c>
      <c r="AC127" s="5">
        <v>-46.76</v>
      </c>
      <c r="AD127" s="5">
        <v>-0.72</v>
      </c>
      <c r="AE127" s="5">
        <v>-0.15</v>
      </c>
      <c r="AF127" s="5">
        <v>-0.33</v>
      </c>
      <c r="AG127" s="5">
        <v>0</v>
      </c>
      <c r="AH127" s="5">
        <v>0.28000000000000003</v>
      </c>
      <c r="AI127" s="5">
        <v>0.22</v>
      </c>
      <c r="AJ127" s="5">
        <v>0.04</v>
      </c>
      <c r="AK127" s="5">
        <v>0.04</v>
      </c>
      <c r="AL127" s="5">
        <v>0.19</v>
      </c>
      <c r="AM127" s="5">
        <v>0.06</v>
      </c>
      <c r="AN127" s="5">
        <v>-0.05</v>
      </c>
      <c r="AO127" s="5">
        <v>-0.19</v>
      </c>
      <c r="AP127" s="5">
        <v>-1.95</v>
      </c>
      <c r="AQ127" s="5">
        <v>0</v>
      </c>
      <c r="AR127" s="5">
        <v>-0.59</v>
      </c>
      <c r="AS127" s="5">
        <v>-0.55000000000000004</v>
      </c>
      <c r="AT127" s="5">
        <v>-0.4</v>
      </c>
      <c r="AU127" s="5">
        <v>0.44</v>
      </c>
      <c r="AV127" s="25">
        <v>163.81</v>
      </c>
      <c r="AW127" s="25">
        <v>252.29649999999901</v>
      </c>
      <c r="AX127" s="26">
        <v>7</v>
      </c>
      <c r="AY127" s="27">
        <v>250.746499999999</v>
      </c>
      <c r="AZ127" s="26">
        <v>3</v>
      </c>
      <c r="BA127" s="27">
        <v>228.6</v>
      </c>
      <c r="BB127" s="26">
        <v>21</v>
      </c>
      <c r="BC127" s="13"/>
      <c r="BD127" s="16">
        <v>17.5</v>
      </c>
      <c r="BE127" s="16">
        <v>2.7</v>
      </c>
      <c r="BF127" s="16">
        <v>15.6</v>
      </c>
      <c r="BG127" s="16">
        <v>99.5</v>
      </c>
      <c r="BH127" s="13">
        <v>2</v>
      </c>
      <c r="BI127" s="13">
        <v>1</v>
      </c>
      <c r="BJ127" s="13">
        <v>2</v>
      </c>
      <c r="BK127" s="13">
        <v>2</v>
      </c>
      <c r="BL127" s="13">
        <v>2</v>
      </c>
      <c r="BM127" s="13">
        <v>2</v>
      </c>
      <c r="BN127" s="13">
        <v>1</v>
      </c>
      <c r="BO127" s="13">
        <v>2</v>
      </c>
    </row>
    <row r="128" spans="1:67" ht="15.6" x14ac:dyDescent="0.3">
      <c r="A128">
        <v>112</v>
      </c>
      <c r="B128" t="s">
        <v>586</v>
      </c>
      <c r="C128" s="9">
        <v>242176</v>
      </c>
      <c r="D128" s="11">
        <v>111</v>
      </c>
      <c r="E128" s="11" t="s">
        <v>700</v>
      </c>
      <c r="F128" s="11">
        <v>2022</v>
      </c>
      <c r="G128" s="5" t="s">
        <v>72</v>
      </c>
      <c r="H128" s="5">
        <v>2022</v>
      </c>
      <c r="I128" s="5" t="s">
        <v>204</v>
      </c>
      <c r="J128" s="5">
        <v>1</v>
      </c>
      <c r="K128" s="5">
        <v>1</v>
      </c>
      <c r="L128" s="5" t="s">
        <v>62</v>
      </c>
      <c r="M128" s="5">
        <v>4.07</v>
      </c>
      <c r="N128" s="5">
        <v>5.93</v>
      </c>
      <c r="O128" s="5">
        <v>7.58</v>
      </c>
      <c r="P128" s="5">
        <v>4.16</v>
      </c>
      <c r="Q128" s="5">
        <v>1.42</v>
      </c>
      <c r="R128" s="5">
        <v>1.59</v>
      </c>
      <c r="S128" s="5">
        <v>3.35</v>
      </c>
      <c r="T128" s="5">
        <v>4.1500000000000004</v>
      </c>
      <c r="U128" s="5">
        <v>21.72</v>
      </c>
      <c r="V128" s="5">
        <v>17.670000000000002</v>
      </c>
      <c r="W128" s="5">
        <v>-0.72</v>
      </c>
      <c r="X128" s="5">
        <v>-0.72</v>
      </c>
      <c r="Y128" s="5">
        <v>-0.51</v>
      </c>
      <c r="Z128" s="5">
        <v>-12.88</v>
      </c>
      <c r="AA128" s="5">
        <v>17.010000000000002</v>
      </c>
      <c r="AB128" s="5">
        <v>-6.14</v>
      </c>
      <c r="AC128" s="5">
        <v>-73.180000000000007</v>
      </c>
      <c r="AD128" s="5">
        <v>-1.03</v>
      </c>
      <c r="AE128" s="5">
        <v>-0.08</v>
      </c>
      <c r="AF128" s="5">
        <v>-0.4</v>
      </c>
      <c r="AG128" s="5">
        <v>0</v>
      </c>
      <c r="AH128" s="5">
        <v>0.28999999999999998</v>
      </c>
      <c r="AI128" s="5">
        <v>0.28999999999999998</v>
      </c>
      <c r="AJ128" s="5">
        <v>0.08</v>
      </c>
      <c r="AK128" s="5">
        <v>0.02</v>
      </c>
      <c r="AL128" s="5">
        <v>0.12</v>
      </c>
      <c r="AM128" s="5">
        <v>7.0000000000000007E-2</v>
      </c>
      <c r="AN128" s="5">
        <v>7.0000000000000007E-2</v>
      </c>
      <c r="AO128" s="5">
        <v>-0.13</v>
      </c>
      <c r="AP128" s="5">
        <v>-0.69</v>
      </c>
      <c r="AQ128" s="5">
        <v>0</v>
      </c>
      <c r="AR128" s="5">
        <v>-0.43</v>
      </c>
      <c r="AS128" s="5">
        <v>-0.56000000000000005</v>
      </c>
      <c r="AT128" s="5">
        <v>-0.22</v>
      </c>
      <c r="AU128" s="5">
        <v>0.38</v>
      </c>
      <c r="AV128" s="25">
        <v>165.78</v>
      </c>
      <c r="AW128" s="25">
        <v>252.06100000000001</v>
      </c>
      <c r="AX128" s="26">
        <v>8</v>
      </c>
      <c r="AY128" s="27">
        <v>244.85050000000001</v>
      </c>
      <c r="AZ128" s="26">
        <v>5</v>
      </c>
      <c r="BA128" s="27">
        <v>231.14</v>
      </c>
      <c r="BB128" s="26">
        <v>17</v>
      </c>
      <c r="BC128" s="13"/>
      <c r="BD128" s="16">
        <v>17.5</v>
      </c>
      <c r="BE128" s="16">
        <v>3.5</v>
      </c>
      <c r="BF128" s="16">
        <v>20.100000000000001</v>
      </c>
      <c r="BG128" s="16">
        <v>99.6</v>
      </c>
      <c r="BH128" s="13">
        <v>2</v>
      </c>
      <c r="BI128" s="13">
        <v>1</v>
      </c>
      <c r="BJ128" s="13">
        <v>1</v>
      </c>
      <c r="BK128" s="13">
        <v>2</v>
      </c>
      <c r="BL128" s="13">
        <v>2</v>
      </c>
      <c r="BM128" s="13">
        <v>2</v>
      </c>
      <c r="BN128" s="13">
        <v>1</v>
      </c>
      <c r="BO128" s="13">
        <v>1</v>
      </c>
    </row>
    <row r="129" spans="1:67" ht="15.6" x14ac:dyDescent="0.3">
      <c r="A129">
        <v>113</v>
      </c>
      <c r="B129" t="s">
        <v>585</v>
      </c>
      <c r="C129" s="9">
        <v>240882</v>
      </c>
      <c r="D129" s="11">
        <v>112</v>
      </c>
      <c r="E129" s="11">
        <v>220239</v>
      </c>
      <c r="F129" s="11">
        <v>2022</v>
      </c>
      <c r="G129" s="5" t="s">
        <v>90</v>
      </c>
      <c r="H129" s="5">
        <v>2022</v>
      </c>
      <c r="I129" s="5" t="s">
        <v>205</v>
      </c>
      <c r="J129" s="5">
        <v>2</v>
      </c>
      <c r="K129" s="5">
        <v>2</v>
      </c>
      <c r="L129" s="5" t="s">
        <v>62</v>
      </c>
      <c r="M129" s="5">
        <v>5.04</v>
      </c>
      <c r="N129" s="5">
        <v>8.57</v>
      </c>
      <c r="O129" s="5">
        <v>11.47</v>
      </c>
      <c r="P129" s="5">
        <v>8.39</v>
      </c>
      <c r="Q129" s="5">
        <v>1.41</v>
      </c>
      <c r="R129" s="5">
        <v>0.83</v>
      </c>
      <c r="S129" s="5">
        <v>1.35</v>
      </c>
      <c r="T129" s="5">
        <v>1.35</v>
      </c>
      <c r="U129" s="5">
        <v>23.15</v>
      </c>
      <c r="V129" s="5">
        <v>15.64</v>
      </c>
      <c r="W129" s="5">
        <v>-0.54</v>
      </c>
      <c r="X129" s="5">
        <v>-0.61</v>
      </c>
      <c r="Y129" s="5">
        <v>-0.63</v>
      </c>
      <c r="Z129" s="5">
        <v>-7.37</v>
      </c>
      <c r="AA129" s="5">
        <v>14.64</v>
      </c>
      <c r="AB129" s="5">
        <v>-2.06</v>
      </c>
      <c r="AC129" s="5">
        <v>-38.32</v>
      </c>
      <c r="AD129" s="5">
        <v>-1.1100000000000001</v>
      </c>
      <c r="AE129" s="5">
        <v>-0.03</v>
      </c>
      <c r="AF129" s="5">
        <v>0.04</v>
      </c>
      <c r="AG129" s="5">
        <v>0</v>
      </c>
      <c r="AH129" s="5">
        <v>0.27</v>
      </c>
      <c r="AI129" s="5">
        <v>0.06</v>
      </c>
      <c r="AJ129" s="5">
        <v>0.06</v>
      </c>
      <c r="AK129" s="5">
        <v>0.08</v>
      </c>
      <c r="AL129" s="5">
        <v>0.21</v>
      </c>
      <c r="AM129" s="5">
        <v>0.03</v>
      </c>
      <c r="AN129" s="5">
        <v>-1.57</v>
      </c>
      <c r="AO129" s="5">
        <v>0.21</v>
      </c>
      <c r="AP129" s="5">
        <v>-0.97</v>
      </c>
      <c r="AQ129" s="5">
        <v>0</v>
      </c>
      <c r="AR129" s="5">
        <v>-0.28999999999999998</v>
      </c>
      <c r="AS129" s="5">
        <v>-0.13</v>
      </c>
      <c r="AT129" s="5">
        <v>-0.32</v>
      </c>
      <c r="AU129" s="5">
        <v>0.21</v>
      </c>
      <c r="AV129" s="25">
        <v>154.28</v>
      </c>
      <c r="AW129" s="25">
        <v>210.20699999999999</v>
      </c>
      <c r="AX129" s="26">
        <v>248</v>
      </c>
      <c r="AY129" s="27">
        <v>207.20049999999901</v>
      </c>
      <c r="AZ129" s="26">
        <v>191</v>
      </c>
      <c r="BA129" s="27">
        <v>195.40049999999999</v>
      </c>
      <c r="BB129" s="26">
        <v>241</v>
      </c>
      <c r="BC129" s="13"/>
      <c r="BD129" s="16">
        <v>17.8</v>
      </c>
      <c r="BE129" s="16">
        <v>3.1</v>
      </c>
      <c r="BF129" s="16">
        <v>17.399999999999999</v>
      </c>
      <c r="BG129" s="16">
        <v>99.3</v>
      </c>
      <c r="BH129" s="13">
        <v>2</v>
      </c>
      <c r="BI129" s="13">
        <v>1</v>
      </c>
      <c r="BJ129" s="13">
        <v>1</v>
      </c>
      <c r="BK129" s="13">
        <v>2</v>
      </c>
      <c r="BL129" s="13">
        <v>2</v>
      </c>
      <c r="BM129" s="13">
        <v>2</v>
      </c>
      <c r="BN129" s="13">
        <v>1</v>
      </c>
      <c r="BO129" s="13">
        <v>3</v>
      </c>
    </row>
    <row r="130" spans="1:67" ht="15.6" x14ac:dyDescent="0.3">
      <c r="A130">
        <v>114</v>
      </c>
      <c r="B130" t="s">
        <v>584</v>
      </c>
      <c r="C130" s="9">
        <v>241897</v>
      </c>
      <c r="D130" s="11">
        <v>113</v>
      </c>
      <c r="E130" s="11">
        <v>220032</v>
      </c>
      <c r="F130" s="11">
        <v>2022</v>
      </c>
      <c r="G130" s="5" t="s">
        <v>88</v>
      </c>
      <c r="H130" s="5">
        <v>2021</v>
      </c>
      <c r="I130" s="5" t="s">
        <v>206</v>
      </c>
      <c r="J130" s="5">
        <v>2</v>
      </c>
      <c r="K130" s="5">
        <v>2</v>
      </c>
      <c r="L130" s="5" t="s">
        <v>59</v>
      </c>
      <c r="M130" s="5">
        <v>5.25</v>
      </c>
      <c r="N130" s="5">
        <v>7.14</v>
      </c>
      <c r="O130" s="5">
        <v>12.12</v>
      </c>
      <c r="P130" s="5">
        <v>8.9</v>
      </c>
      <c r="Q130" s="5">
        <v>0.83</v>
      </c>
      <c r="R130" s="5">
        <v>0.41</v>
      </c>
      <c r="S130" s="5">
        <v>1.99</v>
      </c>
      <c r="T130" s="5">
        <v>2.2000000000000002</v>
      </c>
      <c r="U130" s="5">
        <v>24.64</v>
      </c>
      <c r="V130" s="5">
        <v>14.32</v>
      </c>
      <c r="W130" s="5">
        <v>-0.48</v>
      </c>
      <c r="X130" s="5">
        <v>-0.72</v>
      </c>
      <c r="Y130" s="5">
        <v>-2.4900000000000002</v>
      </c>
      <c r="Z130" s="5">
        <v>-11.08</v>
      </c>
      <c r="AA130" s="5">
        <v>22.12</v>
      </c>
      <c r="AB130" s="5">
        <v>2.3199999999999998</v>
      </c>
      <c r="AC130" s="5">
        <v>-73.760000000000005</v>
      </c>
      <c r="AD130" s="5">
        <v>-0.99</v>
      </c>
      <c r="AE130" s="5">
        <v>-0.14000000000000001</v>
      </c>
      <c r="AF130" s="5">
        <v>-0.14000000000000001</v>
      </c>
      <c r="AG130" s="5">
        <v>0</v>
      </c>
      <c r="AH130" s="5">
        <v>0.18</v>
      </c>
      <c r="AI130" s="5">
        <v>7.0000000000000007E-2</v>
      </c>
      <c r="AJ130" s="5">
        <v>0.05</v>
      </c>
      <c r="AK130" s="5">
        <v>-0.02</v>
      </c>
      <c r="AL130" s="5">
        <v>0.08</v>
      </c>
      <c r="AM130" s="5">
        <v>0.05</v>
      </c>
      <c r="AN130" s="5">
        <v>-0.87</v>
      </c>
      <c r="AO130" s="5">
        <v>-0.94</v>
      </c>
      <c r="AP130" s="5">
        <v>4.1399999999999997</v>
      </c>
      <c r="AQ130" s="5">
        <v>0</v>
      </c>
      <c r="AR130" s="5">
        <v>-0.33</v>
      </c>
      <c r="AS130" s="5">
        <v>-0.38</v>
      </c>
      <c r="AT130" s="5">
        <v>-0.28999999999999998</v>
      </c>
      <c r="AU130" s="5">
        <v>0.28999999999999998</v>
      </c>
      <c r="AV130" s="25">
        <v>159.13</v>
      </c>
      <c r="AW130" s="25">
        <v>223.119</v>
      </c>
      <c r="AX130" s="26">
        <v>164</v>
      </c>
      <c r="AY130" s="27">
        <v>210.61099999999999</v>
      </c>
      <c r="AZ130" s="26">
        <v>171</v>
      </c>
      <c r="BA130" s="27">
        <v>200.018</v>
      </c>
      <c r="BB130" s="26">
        <v>215</v>
      </c>
      <c r="BC130" s="13"/>
      <c r="BD130" s="16">
        <v>17.5</v>
      </c>
      <c r="BE130" s="16">
        <v>2.4</v>
      </c>
      <c r="BF130" s="16">
        <v>13.5</v>
      </c>
      <c r="BG130" s="16">
        <v>99.8</v>
      </c>
      <c r="BH130" s="13">
        <v>1</v>
      </c>
      <c r="BI130" s="13">
        <v>1</v>
      </c>
      <c r="BJ130" s="13">
        <v>1</v>
      </c>
      <c r="BK130" s="13">
        <v>2</v>
      </c>
      <c r="BL130" s="13">
        <v>2</v>
      </c>
      <c r="BM130" s="13">
        <v>1</v>
      </c>
      <c r="BN130" s="13">
        <v>1</v>
      </c>
      <c r="BO130" s="13">
        <v>2</v>
      </c>
    </row>
    <row r="131" spans="1:67" ht="15.6" x14ac:dyDescent="0.3">
      <c r="A131">
        <v>115</v>
      </c>
      <c r="B131" t="s">
        <v>583</v>
      </c>
      <c r="C131" s="9">
        <v>240486</v>
      </c>
      <c r="D131" s="11">
        <v>114</v>
      </c>
      <c r="E131" s="11">
        <v>223285</v>
      </c>
      <c r="F131" s="11">
        <v>2022</v>
      </c>
      <c r="G131" s="5" t="s">
        <v>69</v>
      </c>
      <c r="H131" s="5">
        <v>2021</v>
      </c>
      <c r="I131" s="5" t="s">
        <v>207</v>
      </c>
      <c r="J131" s="5">
        <v>2</v>
      </c>
      <c r="K131" s="5">
        <v>2</v>
      </c>
      <c r="L131" s="5" t="s">
        <v>62</v>
      </c>
      <c r="M131" s="5">
        <v>6.67</v>
      </c>
      <c r="N131" s="5">
        <v>9.89</v>
      </c>
      <c r="O131" s="5">
        <v>13.14</v>
      </c>
      <c r="P131" s="5">
        <v>11</v>
      </c>
      <c r="Q131" s="5">
        <v>1.87</v>
      </c>
      <c r="R131" s="5">
        <v>1.5</v>
      </c>
      <c r="S131" s="5">
        <v>1.35</v>
      </c>
      <c r="T131" s="5">
        <v>1.69</v>
      </c>
      <c r="U131" s="5">
        <v>18.72</v>
      </c>
      <c r="V131" s="5">
        <v>12.14</v>
      </c>
      <c r="W131" s="5">
        <v>-0.44</v>
      </c>
      <c r="X131" s="5">
        <v>-0.85</v>
      </c>
      <c r="Y131" s="5">
        <v>-1.6</v>
      </c>
      <c r="Z131" s="5">
        <v>-15.38</v>
      </c>
      <c r="AA131" s="5">
        <v>20.52</v>
      </c>
      <c r="AB131" s="5">
        <v>-2.65</v>
      </c>
      <c r="AC131" s="5">
        <v>-71.22</v>
      </c>
      <c r="AD131" s="5">
        <v>-1.22</v>
      </c>
      <c r="AE131" s="5">
        <v>-0.68</v>
      </c>
      <c r="AF131" s="5">
        <v>-0.37</v>
      </c>
      <c r="AG131" s="5">
        <v>0</v>
      </c>
      <c r="AH131" s="5">
        <v>0.24</v>
      </c>
      <c r="AI131" s="5">
        <v>0.15</v>
      </c>
      <c r="AJ131" s="5">
        <v>0.03</v>
      </c>
      <c r="AK131" s="5">
        <v>0.05</v>
      </c>
      <c r="AL131" s="5">
        <v>0.17</v>
      </c>
      <c r="AM131" s="5">
        <v>0.06</v>
      </c>
      <c r="AN131" s="5">
        <v>1.85</v>
      </c>
      <c r="AO131" s="5">
        <v>-0.01</v>
      </c>
      <c r="AP131" s="5">
        <v>1.94</v>
      </c>
      <c r="AQ131" s="5">
        <v>0</v>
      </c>
      <c r="AR131" s="5">
        <v>-0.2</v>
      </c>
      <c r="AS131" s="5">
        <v>-0.42</v>
      </c>
      <c r="AT131" s="5">
        <v>-0.48</v>
      </c>
      <c r="AU131" s="5">
        <v>0.33</v>
      </c>
      <c r="AV131" s="25">
        <v>158.36000000000001</v>
      </c>
      <c r="AW131" s="25">
        <v>237.113</v>
      </c>
      <c r="AX131" s="26">
        <v>65</v>
      </c>
      <c r="AY131" s="27">
        <v>222.733</v>
      </c>
      <c r="AZ131" s="26">
        <v>74</v>
      </c>
      <c r="BA131" s="27">
        <v>219.83499999999901</v>
      </c>
      <c r="BB131" s="26">
        <v>67</v>
      </c>
      <c r="BC131" s="13"/>
      <c r="BD131" s="16">
        <v>17.600000000000001</v>
      </c>
      <c r="BE131" s="16">
        <v>2.6</v>
      </c>
      <c r="BF131" s="16">
        <v>14.8</v>
      </c>
      <c r="BG131" s="16">
        <v>99.8</v>
      </c>
      <c r="BH131" s="13">
        <v>2</v>
      </c>
      <c r="BI131" s="13">
        <v>1</v>
      </c>
      <c r="BJ131" s="13">
        <v>3</v>
      </c>
      <c r="BK131" s="13">
        <v>2</v>
      </c>
      <c r="BL131" s="13">
        <v>2</v>
      </c>
      <c r="BM131" s="13">
        <v>2</v>
      </c>
      <c r="BN131" s="13">
        <v>1</v>
      </c>
      <c r="BO131" s="13">
        <v>2</v>
      </c>
    </row>
    <row r="132" spans="1:67" ht="15.6" x14ac:dyDescent="0.3">
      <c r="A132">
        <v>116</v>
      </c>
      <c r="B132" t="s">
        <v>582</v>
      </c>
      <c r="C132" s="9">
        <v>240917</v>
      </c>
      <c r="D132" s="11">
        <v>115</v>
      </c>
      <c r="E132" s="11">
        <v>223540</v>
      </c>
      <c r="F132" s="11">
        <v>2022</v>
      </c>
      <c r="G132" s="5" t="s">
        <v>114</v>
      </c>
      <c r="H132" s="5">
        <v>2021</v>
      </c>
      <c r="I132" s="5" t="s">
        <v>208</v>
      </c>
      <c r="J132" s="5">
        <v>2</v>
      </c>
      <c r="K132" s="5">
        <v>2</v>
      </c>
      <c r="L132" s="5" t="s">
        <v>62</v>
      </c>
      <c r="M132" s="5">
        <v>7.3</v>
      </c>
      <c r="N132" s="5">
        <v>11.16</v>
      </c>
      <c r="O132" s="5">
        <v>13.75</v>
      </c>
      <c r="P132" s="5">
        <v>11.6</v>
      </c>
      <c r="Q132" s="5">
        <v>1.84</v>
      </c>
      <c r="R132" s="5">
        <v>1.31</v>
      </c>
      <c r="S132" s="5">
        <v>1.89</v>
      </c>
      <c r="T132" s="5">
        <v>2.08</v>
      </c>
      <c r="U132" s="5">
        <v>17.18</v>
      </c>
      <c r="V132" s="5">
        <v>13.09</v>
      </c>
      <c r="W132" s="5">
        <v>-0.17</v>
      </c>
      <c r="X132" s="5">
        <v>0.04</v>
      </c>
      <c r="Y132" s="5">
        <v>-1.92</v>
      </c>
      <c r="Z132" s="5">
        <v>-12.46</v>
      </c>
      <c r="AA132" s="5">
        <v>17.28</v>
      </c>
      <c r="AB132" s="5">
        <v>5.0999999999999996</v>
      </c>
      <c r="AC132" s="5">
        <v>-39.79</v>
      </c>
      <c r="AD132" s="5">
        <v>-1.19</v>
      </c>
      <c r="AE132" s="5">
        <v>-0.38</v>
      </c>
      <c r="AF132" s="5">
        <v>-0.23</v>
      </c>
      <c r="AG132" s="5">
        <v>0</v>
      </c>
      <c r="AH132" s="5">
        <v>0.25</v>
      </c>
      <c r="AI132" s="5">
        <v>0.16</v>
      </c>
      <c r="AJ132" s="5">
        <v>7.0000000000000007E-2</v>
      </c>
      <c r="AK132" s="5">
        <v>0.03</v>
      </c>
      <c r="AL132" s="5">
        <v>0.13</v>
      </c>
      <c r="AM132" s="5">
        <v>0.05</v>
      </c>
      <c r="AN132" s="5">
        <v>0.59</v>
      </c>
      <c r="AO132" s="5">
        <v>-0.42</v>
      </c>
      <c r="AP132" s="5">
        <v>3.22</v>
      </c>
      <c r="AQ132" s="5">
        <v>0</v>
      </c>
      <c r="AR132" s="5">
        <v>-0.37</v>
      </c>
      <c r="AS132" s="5">
        <v>-0.82</v>
      </c>
      <c r="AT132" s="5">
        <v>-0.94</v>
      </c>
      <c r="AU132" s="5">
        <v>0.35</v>
      </c>
      <c r="AV132" s="25">
        <v>157.21</v>
      </c>
      <c r="AW132" s="25">
        <v>229.01300000000001</v>
      </c>
      <c r="AX132" s="26">
        <v>121</v>
      </c>
      <c r="AY132" s="27">
        <v>215.33749999999901</v>
      </c>
      <c r="AZ132" s="26">
        <v>127</v>
      </c>
      <c r="BA132" s="27">
        <v>218.65</v>
      </c>
      <c r="BB132" s="26">
        <v>73</v>
      </c>
      <c r="BC132" s="13"/>
      <c r="BD132" s="16">
        <v>18.3</v>
      </c>
      <c r="BE132" s="16">
        <v>2.7</v>
      </c>
      <c r="BF132" s="16">
        <v>14.9</v>
      </c>
      <c r="BG132" s="16">
        <v>99.7</v>
      </c>
      <c r="BH132" s="13">
        <v>2</v>
      </c>
      <c r="BI132" s="13">
        <v>1</v>
      </c>
      <c r="BJ132" s="13">
        <v>2</v>
      </c>
      <c r="BK132" s="13">
        <v>2</v>
      </c>
      <c r="BL132" s="13">
        <v>2</v>
      </c>
      <c r="BM132" s="13">
        <v>2</v>
      </c>
      <c r="BN132" s="13">
        <v>1</v>
      </c>
      <c r="BO132" s="13">
        <v>1</v>
      </c>
    </row>
    <row r="133" spans="1:67" ht="15.6" x14ac:dyDescent="0.3">
      <c r="A133">
        <v>117</v>
      </c>
      <c r="B133" t="s">
        <v>581</v>
      </c>
      <c r="C133" s="9">
        <v>240179</v>
      </c>
      <c r="D133" s="11">
        <v>116</v>
      </c>
      <c r="E133" s="11">
        <v>222333</v>
      </c>
      <c r="F133" s="11">
        <v>2022</v>
      </c>
      <c r="G133" s="5" t="s">
        <v>60</v>
      </c>
      <c r="H133" s="5">
        <v>2021</v>
      </c>
      <c r="I133" s="5" t="s">
        <v>209</v>
      </c>
      <c r="J133" s="5">
        <v>2</v>
      </c>
      <c r="K133" s="5">
        <v>2</v>
      </c>
      <c r="L133" s="5" t="s">
        <v>62</v>
      </c>
      <c r="M133" s="5">
        <v>6.01</v>
      </c>
      <c r="N133" s="5">
        <v>8.6999999999999993</v>
      </c>
      <c r="O133" s="5">
        <v>10.39</v>
      </c>
      <c r="P133" s="5">
        <v>7.74</v>
      </c>
      <c r="Q133" s="5">
        <v>1.53</v>
      </c>
      <c r="R133" s="5">
        <v>1.42</v>
      </c>
      <c r="S133" s="5">
        <v>3.21</v>
      </c>
      <c r="T133" s="5">
        <v>3.85</v>
      </c>
      <c r="U133" s="5">
        <v>10.94</v>
      </c>
      <c r="V133" s="5">
        <v>7.47</v>
      </c>
      <c r="W133" s="5">
        <v>-0.78</v>
      </c>
      <c r="X133" s="5">
        <v>-1.39</v>
      </c>
      <c r="Y133" s="5">
        <v>-1.76</v>
      </c>
      <c r="Z133" s="5">
        <v>-7.47</v>
      </c>
      <c r="AA133" s="5">
        <v>18.829999999999998</v>
      </c>
      <c r="AB133" s="5">
        <v>-2.57</v>
      </c>
      <c r="AC133" s="5">
        <v>-12.63</v>
      </c>
      <c r="AD133" s="5">
        <v>-1.36</v>
      </c>
      <c r="AE133" s="5">
        <v>-0.6</v>
      </c>
      <c r="AF133" s="5">
        <v>-0.51</v>
      </c>
      <c r="AG133" s="5">
        <v>0</v>
      </c>
      <c r="AH133" s="5">
        <v>0.26</v>
      </c>
      <c r="AI133" s="5">
        <v>0.1</v>
      </c>
      <c r="AJ133" s="5">
        <v>0.08</v>
      </c>
      <c r="AK133" s="5">
        <v>-0.03</v>
      </c>
      <c r="AL133" s="5">
        <v>0.08</v>
      </c>
      <c r="AM133" s="5">
        <v>7.0000000000000007E-2</v>
      </c>
      <c r="AN133" s="5">
        <v>-0.19</v>
      </c>
      <c r="AO133" s="5">
        <v>-0.21</v>
      </c>
      <c r="AP133" s="5">
        <v>-0.43</v>
      </c>
      <c r="AQ133" s="5">
        <v>0</v>
      </c>
      <c r="AR133" s="5">
        <v>-0.59</v>
      </c>
      <c r="AS133" s="5">
        <v>-0.65</v>
      </c>
      <c r="AT133" s="5">
        <v>-0.25</v>
      </c>
      <c r="AU133" s="5">
        <v>0.38</v>
      </c>
      <c r="AV133" s="25">
        <v>154.85</v>
      </c>
      <c r="AW133" s="25">
        <v>235.28799999999899</v>
      </c>
      <c r="AX133" s="26">
        <v>72</v>
      </c>
      <c r="AY133" s="27">
        <v>219.73050000000001</v>
      </c>
      <c r="AZ133" s="26">
        <v>92</v>
      </c>
      <c r="BA133" s="27">
        <v>218.18700000000001</v>
      </c>
      <c r="BB133" s="26">
        <v>77</v>
      </c>
      <c r="BC133" s="13"/>
      <c r="BD133" s="16">
        <v>17.5</v>
      </c>
      <c r="BE133" s="16">
        <v>2.4</v>
      </c>
      <c r="BF133" s="16">
        <v>13.8</v>
      </c>
      <c r="BG133" s="16">
        <v>99.8</v>
      </c>
      <c r="BH133" s="13">
        <v>2</v>
      </c>
      <c r="BI133" s="13">
        <v>1</v>
      </c>
      <c r="BJ133" s="13">
        <v>2</v>
      </c>
      <c r="BK133" s="13">
        <v>2</v>
      </c>
      <c r="BL133" s="13">
        <v>2</v>
      </c>
      <c r="BM133" s="13">
        <v>2</v>
      </c>
      <c r="BN133" s="13">
        <v>1</v>
      </c>
      <c r="BO133" s="13">
        <v>3</v>
      </c>
    </row>
    <row r="134" spans="1:67" ht="15.6" x14ac:dyDescent="0.3">
      <c r="A134">
        <v>118</v>
      </c>
      <c r="B134" s="10" t="s">
        <v>580</v>
      </c>
      <c r="C134" s="9">
        <v>240360</v>
      </c>
      <c r="D134" s="12">
        <v>117</v>
      </c>
      <c r="E134" s="11">
        <v>211938</v>
      </c>
      <c r="F134" s="12">
        <v>2021</v>
      </c>
      <c r="G134" s="5" t="s">
        <v>67</v>
      </c>
      <c r="H134" s="5">
        <v>2019</v>
      </c>
      <c r="I134" s="5" t="s">
        <v>210</v>
      </c>
      <c r="J134" s="5">
        <v>2</v>
      </c>
      <c r="K134" s="5">
        <v>2</v>
      </c>
      <c r="L134" s="5" t="s">
        <v>59</v>
      </c>
      <c r="M134" s="5">
        <v>4.75</v>
      </c>
      <c r="N134" s="5">
        <v>7.82</v>
      </c>
      <c r="O134" s="5">
        <v>10.72</v>
      </c>
      <c r="P134" s="5">
        <v>8.1</v>
      </c>
      <c r="Q134" s="5">
        <v>0.61</v>
      </c>
      <c r="R134" s="5">
        <v>0.35</v>
      </c>
      <c r="S134" s="5">
        <v>1.25</v>
      </c>
      <c r="T134" s="5">
        <v>1.38</v>
      </c>
      <c r="U134" s="5">
        <v>26.66</v>
      </c>
      <c r="V134" s="5">
        <v>21.92</v>
      </c>
      <c r="W134" s="5">
        <v>-0.45</v>
      </c>
      <c r="X134" s="5">
        <v>-0.78</v>
      </c>
      <c r="Y134" s="5">
        <v>-1.35</v>
      </c>
      <c r="Z134" s="5">
        <v>-12.4</v>
      </c>
      <c r="AA134" s="5">
        <v>17.77</v>
      </c>
      <c r="AB134" s="5">
        <v>1.39</v>
      </c>
      <c r="AC134" s="5">
        <v>-69.97</v>
      </c>
      <c r="AD134" s="5">
        <v>-0.91</v>
      </c>
      <c r="AE134" s="5">
        <v>-0.35</v>
      </c>
      <c r="AF134" s="5">
        <v>-0.37</v>
      </c>
      <c r="AG134" s="5">
        <v>0</v>
      </c>
      <c r="AH134" s="5">
        <v>0.14000000000000001</v>
      </c>
      <c r="AI134" s="5">
        <v>-0.06</v>
      </c>
      <c r="AJ134" s="5">
        <v>0.03</v>
      </c>
      <c r="AK134" s="5">
        <v>-0.01</v>
      </c>
      <c r="AL134" s="5">
        <v>0.08</v>
      </c>
      <c r="AM134" s="5">
        <v>0.03</v>
      </c>
      <c r="AN134" s="5">
        <v>-0.46</v>
      </c>
      <c r="AO134" s="5">
        <v>-0.42</v>
      </c>
      <c r="AP134" s="5">
        <v>1.65</v>
      </c>
      <c r="AQ134" s="5">
        <v>0</v>
      </c>
      <c r="AR134" s="5">
        <v>-7.0000000000000007E-2</v>
      </c>
      <c r="AS134" s="5">
        <v>0.36</v>
      </c>
      <c r="AT134" s="5">
        <v>-0.46</v>
      </c>
      <c r="AU134" s="5">
        <v>0.28000000000000003</v>
      </c>
      <c r="AV134" s="25">
        <v>159.56</v>
      </c>
      <c r="AW134" s="25">
        <v>220.05099999999999</v>
      </c>
      <c r="AX134" s="26">
        <v>194</v>
      </c>
      <c r="AY134" s="27">
        <v>215.70599999999999</v>
      </c>
      <c r="AZ134" s="26">
        <v>122</v>
      </c>
      <c r="BA134" s="27">
        <v>197.11199999999999</v>
      </c>
      <c r="BB134" s="26">
        <v>232</v>
      </c>
      <c r="BC134" s="13"/>
      <c r="BD134" s="16">
        <f>_xlfn.XLOOKUP(Table8102215333451615[[#This Row],[VID]],'[4]Replacement rams wool data'!$B:$B,'[4]Replacement rams wool data'!$D:$D)</f>
        <v>17.100000000000001</v>
      </c>
      <c r="BE134" s="16">
        <f>_xlfn.XLOOKUP(Table8102215333451615[[#This Row],[VID]],'[4]Replacement rams wool data'!$B:$B,'[4]Replacement rams wool data'!$E:$E)</f>
        <v>3</v>
      </c>
      <c r="BF134" s="16">
        <f>_xlfn.XLOOKUP(Table8102215333451615[[#This Row],[VID]],'[4]Replacement rams wool data'!$B:$B,'[4]Replacement rams wool data'!$F:$F)</f>
        <v>17.7</v>
      </c>
      <c r="BG134" s="16">
        <f>_xlfn.XLOOKUP(Table8102215333451615[[#This Row],[VID]],'[4]Replacement rams wool data'!$B:$B,'[4]Replacement rams wool data'!$G:$G)</f>
        <v>99.6</v>
      </c>
      <c r="BH134" s="13">
        <v>2</v>
      </c>
      <c r="BI134" s="13">
        <v>1</v>
      </c>
      <c r="BJ134" s="13">
        <v>1</v>
      </c>
      <c r="BK134" s="13">
        <v>2</v>
      </c>
      <c r="BL134" s="13">
        <v>2</v>
      </c>
      <c r="BM134" s="13">
        <v>2</v>
      </c>
      <c r="BN134" s="13">
        <v>1</v>
      </c>
      <c r="BO134" s="13">
        <v>2</v>
      </c>
    </row>
    <row r="135" spans="1:67" ht="15.6" x14ac:dyDescent="0.3">
      <c r="A135">
        <v>119</v>
      </c>
      <c r="B135" t="s">
        <v>579</v>
      </c>
      <c r="C135" s="9">
        <v>241492</v>
      </c>
      <c r="D135" s="11">
        <v>118</v>
      </c>
      <c r="E135" s="11">
        <v>211938</v>
      </c>
      <c r="F135" s="11">
        <v>2021</v>
      </c>
      <c r="G135" s="5" t="s">
        <v>67</v>
      </c>
      <c r="H135" s="5">
        <v>2020</v>
      </c>
      <c r="I135" s="5" t="s">
        <v>211</v>
      </c>
      <c r="J135" s="5">
        <v>2</v>
      </c>
      <c r="K135" s="5">
        <v>2</v>
      </c>
      <c r="L135" s="5" t="s">
        <v>62</v>
      </c>
      <c r="M135" s="5">
        <v>4.8600000000000003</v>
      </c>
      <c r="N135" s="5">
        <v>8.11</v>
      </c>
      <c r="O135" s="5">
        <v>10.66</v>
      </c>
      <c r="P135" s="5">
        <v>7.86</v>
      </c>
      <c r="Q135" s="5">
        <v>2.1</v>
      </c>
      <c r="R135" s="5">
        <v>1.4</v>
      </c>
      <c r="S135" s="5">
        <v>2.1800000000000002</v>
      </c>
      <c r="T135" s="5">
        <v>2.41</v>
      </c>
      <c r="U135" s="5">
        <v>25.25</v>
      </c>
      <c r="V135" s="5">
        <v>16.77</v>
      </c>
      <c r="W135" s="5">
        <v>0.6</v>
      </c>
      <c r="X135" s="5">
        <v>-0.06</v>
      </c>
      <c r="Y135" s="5">
        <v>-1.07</v>
      </c>
      <c r="Z135" s="5">
        <v>-15.72</v>
      </c>
      <c r="AA135" s="5">
        <v>22.8</v>
      </c>
      <c r="AB135" s="5">
        <v>1.79</v>
      </c>
      <c r="AC135" s="5">
        <v>-72.540000000000006</v>
      </c>
      <c r="AD135" s="5">
        <v>-0.8</v>
      </c>
      <c r="AE135" s="5">
        <v>0.23</v>
      </c>
      <c r="AF135" s="5">
        <v>-0.63</v>
      </c>
      <c r="AG135" s="5">
        <v>0</v>
      </c>
      <c r="AH135" s="5">
        <v>0.15</v>
      </c>
      <c r="AI135" s="5">
        <v>0.13</v>
      </c>
      <c r="AJ135" s="5">
        <v>0.05</v>
      </c>
      <c r="AK135" s="5">
        <v>-0.01</v>
      </c>
      <c r="AL135" s="5">
        <v>0.04</v>
      </c>
      <c r="AM135" s="5">
        <v>0.05</v>
      </c>
      <c r="AN135" s="5">
        <v>-1.26</v>
      </c>
      <c r="AO135" s="5">
        <v>0.02</v>
      </c>
      <c r="AP135" s="5">
        <v>-0.52</v>
      </c>
      <c r="AQ135" s="5">
        <v>0</v>
      </c>
      <c r="AR135" s="5">
        <v>-0.13</v>
      </c>
      <c r="AS135" s="5">
        <v>-0.14000000000000001</v>
      </c>
      <c r="AT135" s="5">
        <v>-0.56000000000000005</v>
      </c>
      <c r="AU135" s="5">
        <v>0.37</v>
      </c>
      <c r="AV135" s="25">
        <v>151.08000000000001</v>
      </c>
      <c r="AW135" s="25">
        <v>232.1635</v>
      </c>
      <c r="AX135" s="26">
        <v>91</v>
      </c>
      <c r="AY135" s="27">
        <v>213.04750000000001</v>
      </c>
      <c r="AZ135" s="26">
        <v>144</v>
      </c>
      <c r="BA135" s="27">
        <v>212.95500000000001</v>
      </c>
      <c r="BB135" s="26">
        <v>113</v>
      </c>
      <c r="BC135" s="13"/>
      <c r="BD135" s="16">
        <v>18</v>
      </c>
      <c r="BE135" s="16">
        <v>3.7</v>
      </c>
      <c r="BF135" s="16">
        <v>20.7</v>
      </c>
      <c r="BG135" s="16">
        <v>99.6</v>
      </c>
      <c r="BH135" s="13">
        <v>2</v>
      </c>
      <c r="BI135" s="13">
        <v>1</v>
      </c>
      <c r="BJ135" s="13">
        <v>1</v>
      </c>
      <c r="BK135" s="13">
        <v>2</v>
      </c>
      <c r="BL135" s="13">
        <v>2</v>
      </c>
      <c r="BM135" s="13">
        <v>2</v>
      </c>
      <c r="BN135" s="13">
        <v>1</v>
      </c>
      <c r="BO135" s="13">
        <v>2</v>
      </c>
    </row>
    <row r="136" spans="1:67" ht="15.6" x14ac:dyDescent="0.3">
      <c r="A136">
        <v>120</v>
      </c>
      <c r="B136" t="s">
        <v>578</v>
      </c>
      <c r="C136" s="9">
        <v>240502</v>
      </c>
      <c r="D136" s="11">
        <v>119</v>
      </c>
      <c r="E136" s="11">
        <v>222333</v>
      </c>
      <c r="F136" s="11">
        <v>2022</v>
      </c>
      <c r="G136" s="5" t="s">
        <v>60</v>
      </c>
      <c r="H136" s="5">
        <v>2021</v>
      </c>
      <c r="I136" s="5" t="s">
        <v>201</v>
      </c>
      <c r="J136" s="5">
        <v>2</v>
      </c>
      <c r="K136" s="5">
        <v>2</v>
      </c>
      <c r="L136" s="5" t="s">
        <v>62</v>
      </c>
      <c r="M136" s="5">
        <v>7.02</v>
      </c>
      <c r="N136" s="5">
        <v>10.92</v>
      </c>
      <c r="O136" s="5">
        <v>13.97</v>
      </c>
      <c r="P136" s="5">
        <v>11.17</v>
      </c>
      <c r="Q136" s="5">
        <v>1.83</v>
      </c>
      <c r="R136" s="5">
        <v>1.42</v>
      </c>
      <c r="S136" s="5">
        <v>2.37</v>
      </c>
      <c r="T136" s="5">
        <v>2.83</v>
      </c>
      <c r="U136" s="5">
        <v>11.9</v>
      </c>
      <c r="V136" s="5">
        <v>2.2000000000000002</v>
      </c>
      <c r="W136" s="5">
        <v>-0.25</v>
      </c>
      <c r="X136" s="5">
        <v>-0.8</v>
      </c>
      <c r="Y136" s="5">
        <v>-1.52</v>
      </c>
      <c r="Z136" s="5">
        <v>-11.8</v>
      </c>
      <c r="AA136" s="5">
        <v>20.63</v>
      </c>
      <c r="AB136" s="5">
        <v>-2.88</v>
      </c>
      <c r="AC136" s="5">
        <v>-29.8</v>
      </c>
      <c r="AD136" s="5">
        <v>-1.29</v>
      </c>
      <c r="AE136" s="5">
        <v>-0.47</v>
      </c>
      <c r="AF136" s="5">
        <v>-0.5</v>
      </c>
      <c r="AG136" s="5">
        <v>0</v>
      </c>
      <c r="AH136" s="5">
        <v>0.33</v>
      </c>
      <c r="AI136" s="5">
        <v>0.15</v>
      </c>
      <c r="AJ136" s="5">
        <v>0.1</v>
      </c>
      <c r="AK136" s="5">
        <v>0.01</v>
      </c>
      <c r="AL136" s="5">
        <v>0.12</v>
      </c>
      <c r="AM136" s="5">
        <v>0.09</v>
      </c>
      <c r="AN136" s="5">
        <v>0.85</v>
      </c>
      <c r="AO136" s="5">
        <v>0.21</v>
      </c>
      <c r="AP136" s="5">
        <v>0.52</v>
      </c>
      <c r="AQ136" s="5">
        <v>0</v>
      </c>
      <c r="AR136" s="5">
        <v>-0.45</v>
      </c>
      <c r="AS136" s="5">
        <v>-0.49</v>
      </c>
      <c r="AT136" s="5">
        <v>-0.46</v>
      </c>
      <c r="AU136" s="5">
        <v>0.43</v>
      </c>
      <c r="AV136" s="25">
        <v>156.63999999999999</v>
      </c>
      <c r="AW136" s="25">
        <v>233.828499999999</v>
      </c>
      <c r="AX136" s="26">
        <v>76</v>
      </c>
      <c r="AY136" s="27">
        <v>211.7285</v>
      </c>
      <c r="AZ136" s="26">
        <v>160</v>
      </c>
      <c r="BA136" s="27">
        <v>222.127499999999</v>
      </c>
      <c r="BB136" s="26">
        <v>56</v>
      </c>
      <c r="BC136" s="13"/>
      <c r="BD136" s="16">
        <v>17.600000000000001</v>
      </c>
      <c r="BE136" s="16">
        <v>2.9</v>
      </c>
      <c r="BF136" s="16">
        <v>16.399999999999999</v>
      </c>
      <c r="BG136" s="16">
        <v>99.7</v>
      </c>
      <c r="BH136" s="13">
        <v>2</v>
      </c>
      <c r="BI136" s="13">
        <v>1</v>
      </c>
      <c r="BJ136" s="13">
        <v>2</v>
      </c>
      <c r="BK136" s="13">
        <v>2</v>
      </c>
      <c r="BL136" s="13">
        <v>2</v>
      </c>
      <c r="BM136" s="13">
        <v>2</v>
      </c>
      <c r="BN136" s="13">
        <v>1</v>
      </c>
      <c r="BO136" s="13">
        <v>1</v>
      </c>
    </row>
    <row r="137" spans="1:67" ht="15.6" x14ac:dyDescent="0.3">
      <c r="A137">
        <v>121</v>
      </c>
      <c r="B137" t="s">
        <v>577</v>
      </c>
      <c r="C137" s="9">
        <v>242204</v>
      </c>
      <c r="D137" s="14">
        <v>120</v>
      </c>
      <c r="E137" s="11">
        <v>220239</v>
      </c>
      <c r="F137" s="11">
        <v>2022</v>
      </c>
      <c r="G137" s="5" t="s">
        <v>90</v>
      </c>
      <c r="H137" s="5">
        <v>2022</v>
      </c>
      <c r="I137" s="5" t="s">
        <v>212</v>
      </c>
      <c r="J137" s="5">
        <v>1</v>
      </c>
      <c r="K137" s="5">
        <v>1</v>
      </c>
      <c r="L137" s="5" t="s">
        <v>59</v>
      </c>
      <c r="M137" s="5">
        <v>7.43</v>
      </c>
      <c r="N137" s="5">
        <v>9.11</v>
      </c>
      <c r="O137" s="5">
        <v>11.58</v>
      </c>
      <c r="P137" s="5">
        <v>8.31</v>
      </c>
      <c r="Q137" s="5">
        <v>2.06</v>
      </c>
      <c r="R137" s="5">
        <v>1.52</v>
      </c>
      <c r="S137" s="5">
        <v>2.4700000000000002</v>
      </c>
      <c r="T137" s="5">
        <v>3</v>
      </c>
      <c r="U137" s="5">
        <v>22.56</v>
      </c>
      <c r="V137" s="5">
        <v>16.84</v>
      </c>
      <c r="W137" s="5">
        <v>0</v>
      </c>
      <c r="X137" s="5">
        <v>0.01</v>
      </c>
      <c r="Y137" s="5">
        <v>-1.25</v>
      </c>
      <c r="Z137" s="5">
        <v>-13.75</v>
      </c>
      <c r="AA137" s="5">
        <v>16.93</v>
      </c>
      <c r="AB137" s="5">
        <v>-4.76</v>
      </c>
      <c r="AC137" s="5">
        <v>-46.1</v>
      </c>
      <c r="AD137" s="5">
        <v>-1.38</v>
      </c>
      <c r="AE137" s="5">
        <v>-0.5</v>
      </c>
      <c r="AF137" s="5">
        <v>-0.4</v>
      </c>
      <c r="AG137" s="5">
        <v>0</v>
      </c>
      <c r="AH137" s="5">
        <v>0.26</v>
      </c>
      <c r="AI137" s="5">
        <v>0.15</v>
      </c>
      <c r="AJ137" s="5">
        <v>0.09</v>
      </c>
      <c r="AK137" s="5">
        <v>0.05</v>
      </c>
      <c r="AL137" s="5">
        <v>0.16</v>
      </c>
      <c r="AM137" s="5">
        <v>0.03</v>
      </c>
      <c r="AN137" s="5">
        <v>-0.63</v>
      </c>
      <c r="AO137" s="5">
        <v>-0.32</v>
      </c>
      <c r="AP137" s="5">
        <v>1.77</v>
      </c>
      <c r="AQ137" s="5">
        <v>0</v>
      </c>
      <c r="AR137" s="5">
        <v>-0.27</v>
      </c>
      <c r="AS137" s="5">
        <v>-0.63</v>
      </c>
      <c r="AT137" s="5">
        <v>-0.56999999999999995</v>
      </c>
      <c r="AU137" s="5">
        <v>0.31</v>
      </c>
      <c r="AV137" s="25">
        <v>158.12</v>
      </c>
      <c r="AW137" s="25">
        <v>238.5915</v>
      </c>
      <c r="AX137" s="26">
        <v>57</v>
      </c>
      <c r="AY137" s="27">
        <v>226.77549999999999</v>
      </c>
      <c r="AZ137" s="26">
        <v>53</v>
      </c>
      <c r="BA137" s="27">
        <v>225.49250000000001</v>
      </c>
      <c r="BB137" s="26">
        <v>30</v>
      </c>
      <c r="BC137" s="13"/>
      <c r="BD137" s="16">
        <v>18.399999999999999</v>
      </c>
      <c r="BE137" s="16">
        <v>3.2</v>
      </c>
      <c r="BF137" s="16">
        <v>17.600000000000001</v>
      </c>
      <c r="BG137" s="16">
        <v>99.6</v>
      </c>
      <c r="BH137" s="13">
        <v>2</v>
      </c>
      <c r="BI137" s="13">
        <v>1</v>
      </c>
      <c r="BJ137" s="13">
        <v>1</v>
      </c>
      <c r="BK137" s="13">
        <v>2</v>
      </c>
      <c r="BL137" s="13">
        <v>2</v>
      </c>
      <c r="BM137" s="13">
        <v>1</v>
      </c>
      <c r="BN137" s="13">
        <v>1</v>
      </c>
      <c r="BO137" s="13">
        <v>2</v>
      </c>
    </row>
    <row r="138" spans="1:67" ht="15.6" x14ac:dyDescent="0.3">
      <c r="A138">
        <v>122</v>
      </c>
      <c r="B138" t="s">
        <v>576</v>
      </c>
      <c r="C138" s="9">
        <v>240500</v>
      </c>
      <c r="D138" s="11">
        <v>121</v>
      </c>
      <c r="E138" s="11" t="s">
        <v>702</v>
      </c>
      <c r="F138" s="11">
        <v>2019</v>
      </c>
      <c r="G138" s="5" t="s">
        <v>78</v>
      </c>
      <c r="H138" s="5">
        <v>2021</v>
      </c>
      <c r="I138" s="5" t="s">
        <v>213</v>
      </c>
      <c r="J138" s="5">
        <v>2</v>
      </c>
      <c r="K138" s="5">
        <v>2</v>
      </c>
      <c r="L138" s="5" t="s">
        <v>62</v>
      </c>
      <c r="M138" s="5">
        <v>4.42</v>
      </c>
      <c r="N138" s="5">
        <v>7.76</v>
      </c>
      <c r="O138" s="5">
        <v>8.7200000000000006</v>
      </c>
      <c r="P138" s="5">
        <v>5.0599999999999996</v>
      </c>
      <c r="Q138" s="5">
        <v>1.9</v>
      </c>
      <c r="R138" s="5">
        <v>1.4</v>
      </c>
      <c r="S138" s="5">
        <v>2.16</v>
      </c>
      <c r="T138" s="5">
        <v>2.48</v>
      </c>
      <c r="U138" s="5">
        <v>14.87</v>
      </c>
      <c r="V138" s="5">
        <v>16.72</v>
      </c>
      <c r="W138" s="5">
        <v>-1.1599999999999999</v>
      </c>
      <c r="X138" s="5">
        <v>-1.33</v>
      </c>
      <c r="Y138" s="5">
        <v>-0.6</v>
      </c>
      <c r="Z138" s="5">
        <v>-10.119999999999999</v>
      </c>
      <c r="AA138" s="5">
        <v>16.87</v>
      </c>
      <c r="AB138" s="5">
        <v>-1.81</v>
      </c>
      <c r="AC138" s="5">
        <v>-47.76</v>
      </c>
      <c r="AD138" s="5">
        <v>-0.56000000000000005</v>
      </c>
      <c r="AE138" s="5">
        <v>-0.92</v>
      </c>
      <c r="AF138" s="5">
        <v>-0.5</v>
      </c>
      <c r="AG138" s="5">
        <v>0</v>
      </c>
      <c r="AH138" s="5">
        <v>0.2</v>
      </c>
      <c r="AI138" s="5">
        <v>0.23</v>
      </c>
      <c r="AJ138" s="5">
        <v>0.04</v>
      </c>
      <c r="AK138" s="5">
        <v>0.04</v>
      </c>
      <c r="AL138" s="5">
        <v>0.09</v>
      </c>
      <c r="AM138" s="5">
        <v>0.06</v>
      </c>
      <c r="AN138" s="5">
        <v>0.19</v>
      </c>
      <c r="AO138" s="5">
        <v>0.42</v>
      </c>
      <c r="AP138" s="5">
        <v>-0.86</v>
      </c>
      <c r="AQ138" s="5">
        <v>0</v>
      </c>
      <c r="AR138" s="5">
        <v>-0.43</v>
      </c>
      <c r="AS138" s="5">
        <v>-0.4</v>
      </c>
      <c r="AT138" s="5">
        <v>-0.42</v>
      </c>
      <c r="AU138" s="5">
        <v>0.39</v>
      </c>
      <c r="AV138" s="25">
        <v>152.81</v>
      </c>
      <c r="AW138" s="25">
        <v>245.1095</v>
      </c>
      <c r="AX138" s="26">
        <v>21</v>
      </c>
      <c r="AY138" s="27">
        <v>239.52799999999999</v>
      </c>
      <c r="AZ138" s="26">
        <v>15</v>
      </c>
      <c r="BA138" s="27">
        <v>224.21600000000001</v>
      </c>
      <c r="BB138" s="26">
        <v>38</v>
      </c>
      <c r="BC138" s="13"/>
      <c r="BD138" s="16">
        <v>18.3</v>
      </c>
      <c r="BE138" s="16">
        <v>2.9</v>
      </c>
      <c r="BF138" s="16">
        <v>16.100000000000001</v>
      </c>
      <c r="BG138" s="16">
        <v>99.8</v>
      </c>
      <c r="BH138" s="13">
        <v>2</v>
      </c>
      <c r="BI138" s="13">
        <v>1</v>
      </c>
      <c r="BJ138" s="13">
        <v>2</v>
      </c>
      <c r="BK138" s="13">
        <v>2</v>
      </c>
      <c r="BL138" s="13">
        <v>2</v>
      </c>
      <c r="BM138" s="13">
        <v>2</v>
      </c>
      <c r="BN138" s="13">
        <v>1</v>
      </c>
      <c r="BO138" s="13">
        <v>1</v>
      </c>
    </row>
    <row r="139" spans="1:67" ht="15.6" x14ac:dyDescent="0.3">
      <c r="A139">
        <v>123</v>
      </c>
      <c r="B139" t="s">
        <v>575</v>
      </c>
      <c r="C139" s="9">
        <v>241440</v>
      </c>
      <c r="D139" s="11">
        <v>122</v>
      </c>
      <c r="E139" s="11">
        <v>230006</v>
      </c>
      <c r="F139" s="11">
        <v>2023</v>
      </c>
      <c r="G139" s="5" t="s">
        <v>99</v>
      </c>
      <c r="H139" s="5">
        <v>2020</v>
      </c>
      <c r="I139" s="5" t="s">
        <v>214</v>
      </c>
      <c r="J139" s="5">
        <v>2</v>
      </c>
      <c r="K139" s="5">
        <v>2</v>
      </c>
      <c r="L139" s="5" t="s">
        <v>62</v>
      </c>
      <c r="M139" s="5">
        <v>6.19</v>
      </c>
      <c r="N139" s="5">
        <v>9.3699999999999992</v>
      </c>
      <c r="O139" s="5">
        <v>12.58</v>
      </c>
      <c r="P139" s="5">
        <v>8.2100000000000009</v>
      </c>
      <c r="Q139" s="5">
        <v>0.98</v>
      </c>
      <c r="R139" s="5">
        <v>0.89</v>
      </c>
      <c r="S139" s="5">
        <v>0.82</v>
      </c>
      <c r="T139" s="5">
        <v>1.26</v>
      </c>
      <c r="U139" s="5">
        <v>24.97</v>
      </c>
      <c r="V139" s="5">
        <v>19.23</v>
      </c>
      <c r="W139" s="5">
        <v>-0.41</v>
      </c>
      <c r="X139" s="5">
        <v>-1.1399999999999999</v>
      </c>
      <c r="Y139" s="5">
        <v>-0.32</v>
      </c>
      <c r="Z139" s="5">
        <v>-18.48</v>
      </c>
      <c r="AA139" s="5">
        <v>20.56</v>
      </c>
      <c r="AB139" s="5">
        <v>-1.1399999999999999</v>
      </c>
      <c r="AC139" s="5">
        <v>-48.11</v>
      </c>
      <c r="AD139" s="5">
        <v>-1.19</v>
      </c>
      <c r="AE139" s="5">
        <v>-1.28</v>
      </c>
      <c r="AF139" s="5">
        <v>-0.6</v>
      </c>
      <c r="AG139" s="5">
        <v>0</v>
      </c>
      <c r="AH139" s="5">
        <v>0.24</v>
      </c>
      <c r="AI139" s="5">
        <v>0.22</v>
      </c>
      <c r="AJ139" s="5">
        <v>0.04</v>
      </c>
      <c r="AK139" s="5">
        <v>0.03</v>
      </c>
      <c r="AL139" s="5">
        <v>0.17</v>
      </c>
      <c r="AM139" s="5">
        <v>0.05</v>
      </c>
      <c r="AN139" s="5">
        <v>-0.3</v>
      </c>
      <c r="AO139" s="5">
        <v>-0.68</v>
      </c>
      <c r="AP139" s="5">
        <v>4.4800000000000004</v>
      </c>
      <c r="AQ139" s="5">
        <v>0</v>
      </c>
      <c r="AR139" s="5">
        <v>0.03</v>
      </c>
      <c r="AS139" s="5">
        <v>0.3</v>
      </c>
      <c r="AT139" s="5">
        <v>-0.11</v>
      </c>
      <c r="AU139" s="5">
        <v>0.32</v>
      </c>
      <c r="AV139" s="25">
        <v>166.77</v>
      </c>
      <c r="AW139" s="25">
        <v>244.988</v>
      </c>
      <c r="AX139" s="26">
        <v>22</v>
      </c>
      <c r="AY139" s="27">
        <v>235.277999999999</v>
      </c>
      <c r="AZ139" s="26">
        <v>21</v>
      </c>
      <c r="BA139" s="27">
        <v>220.80949999999899</v>
      </c>
      <c r="BB139" s="26">
        <v>64</v>
      </c>
      <c r="BC139" s="13" t="s">
        <v>722</v>
      </c>
      <c r="BD139" s="16">
        <v>18.2</v>
      </c>
      <c r="BE139" s="16">
        <v>3.1</v>
      </c>
      <c r="BF139" s="16">
        <v>17.3</v>
      </c>
      <c r="BG139" s="16">
        <v>99.5</v>
      </c>
      <c r="BH139" s="13">
        <v>2</v>
      </c>
      <c r="BI139" s="13">
        <v>1</v>
      </c>
      <c r="BJ139" s="13">
        <v>1</v>
      </c>
      <c r="BK139" s="13">
        <v>2</v>
      </c>
      <c r="BL139" s="13">
        <v>2</v>
      </c>
      <c r="BM139" s="13">
        <v>2</v>
      </c>
      <c r="BN139" s="13">
        <v>1</v>
      </c>
      <c r="BO139" s="13">
        <v>2</v>
      </c>
    </row>
    <row r="140" spans="1:67" ht="15.6" x14ac:dyDescent="0.3">
      <c r="A140">
        <v>124</v>
      </c>
      <c r="B140" t="s">
        <v>574</v>
      </c>
      <c r="C140" s="9">
        <v>242422</v>
      </c>
      <c r="D140" s="11">
        <v>123</v>
      </c>
      <c r="E140" s="11">
        <v>222364</v>
      </c>
      <c r="F140" s="11">
        <v>2022</v>
      </c>
      <c r="G140" s="5" t="s">
        <v>65</v>
      </c>
      <c r="H140" s="5">
        <v>2022</v>
      </c>
      <c r="I140" s="5" t="s">
        <v>215</v>
      </c>
      <c r="J140" s="5">
        <v>1</v>
      </c>
      <c r="K140" s="5">
        <v>1</v>
      </c>
      <c r="L140" s="5" t="s">
        <v>62</v>
      </c>
      <c r="M140" s="5">
        <v>5.15</v>
      </c>
      <c r="N140" s="5">
        <v>7.11</v>
      </c>
      <c r="O140" s="5">
        <v>10.039999999999999</v>
      </c>
      <c r="P140" s="5">
        <v>6.59</v>
      </c>
      <c r="Q140" s="5">
        <v>0.68</v>
      </c>
      <c r="R140" s="5">
        <v>0.53</v>
      </c>
      <c r="S140" s="5">
        <v>0.04</v>
      </c>
      <c r="T140" s="5">
        <v>0.31</v>
      </c>
      <c r="U140" s="5">
        <v>16.329999999999998</v>
      </c>
      <c r="V140" s="5">
        <v>12.67</v>
      </c>
      <c r="W140" s="5">
        <v>-2.12</v>
      </c>
      <c r="X140" s="5">
        <v>-2.38</v>
      </c>
      <c r="Y140" s="5">
        <v>-1.24</v>
      </c>
      <c r="Z140" s="5">
        <v>-12.06</v>
      </c>
      <c r="AA140" s="5">
        <v>16.87</v>
      </c>
      <c r="AB140" s="5">
        <v>-5.7</v>
      </c>
      <c r="AC140" s="5">
        <v>-21.37</v>
      </c>
      <c r="AD140" s="5">
        <v>-0.55000000000000004</v>
      </c>
      <c r="AE140" s="5">
        <v>-0.35</v>
      </c>
      <c r="AF140" s="5">
        <v>0.04</v>
      </c>
      <c r="AG140" s="5">
        <v>0</v>
      </c>
      <c r="AH140" s="5">
        <v>0.08</v>
      </c>
      <c r="AI140" s="5">
        <v>0.09</v>
      </c>
      <c r="AJ140" s="5">
        <v>0.03</v>
      </c>
      <c r="AK140" s="5">
        <v>-0.03</v>
      </c>
      <c r="AL140" s="5">
        <v>-0.05</v>
      </c>
      <c r="AM140" s="5">
        <v>0.06</v>
      </c>
      <c r="AN140" s="5">
        <v>0.69</v>
      </c>
      <c r="AO140" s="5">
        <v>0.32</v>
      </c>
      <c r="AP140" s="5">
        <v>3.84</v>
      </c>
      <c r="AQ140" s="5">
        <v>0</v>
      </c>
      <c r="AR140" s="5">
        <v>0.15</v>
      </c>
      <c r="AS140" s="5">
        <v>0.27</v>
      </c>
      <c r="AT140" s="5">
        <v>-0.57999999999999996</v>
      </c>
      <c r="AU140" s="5">
        <v>0.27</v>
      </c>
      <c r="AV140" s="25">
        <v>143.01</v>
      </c>
      <c r="AW140" s="25">
        <v>201.878999999999</v>
      </c>
      <c r="AX140" s="26">
        <v>284</v>
      </c>
      <c r="AY140" s="27">
        <v>204.25200000000001</v>
      </c>
      <c r="AZ140" s="26">
        <v>206</v>
      </c>
      <c r="BA140" s="27">
        <v>177.216499999999</v>
      </c>
      <c r="BB140" s="26">
        <v>297</v>
      </c>
      <c r="BC140" s="13"/>
      <c r="BD140" s="16">
        <v>15.8</v>
      </c>
      <c r="BE140" s="16">
        <v>2.4</v>
      </c>
      <c r="BF140" s="16">
        <v>15</v>
      </c>
      <c r="BG140" s="16">
        <v>99.9</v>
      </c>
      <c r="BH140" s="13">
        <v>2</v>
      </c>
      <c r="BI140" s="13">
        <v>1</v>
      </c>
      <c r="BJ140" s="13">
        <v>1</v>
      </c>
      <c r="BK140" s="13">
        <v>2</v>
      </c>
      <c r="BL140" s="13">
        <v>2</v>
      </c>
      <c r="BM140" s="13">
        <v>1</v>
      </c>
      <c r="BN140" s="13">
        <v>1</v>
      </c>
      <c r="BO140" s="13">
        <v>2</v>
      </c>
    </row>
    <row r="141" spans="1:67" ht="15.6" x14ac:dyDescent="0.3">
      <c r="A141">
        <v>125</v>
      </c>
      <c r="B141" t="s">
        <v>573</v>
      </c>
      <c r="C141" s="9">
        <v>242014</v>
      </c>
      <c r="D141" s="14">
        <v>124</v>
      </c>
      <c r="E141" s="11">
        <v>220239</v>
      </c>
      <c r="F141" s="11">
        <v>2022</v>
      </c>
      <c r="G141" s="5" t="s">
        <v>90</v>
      </c>
      <c r="H141" s="5">
        <v>2022</v>
      </c>
      <c r="I141" s="5" t="s">
        <v>216</v>
      </c>
      <c r="J141" s="5">
        <v>1</v>
      </c>
      <c r="K141" s="5">
        <v>1</v>
      </c>
      <c r="L141" s="5" t="s">
        <v>62</v>
      </c>
      <c r="M141" s="5">
        <v>5.33</v>
      </c>
      <c r="N141" s="5">
        <v>7.65</v>
      </c>
      <c r="O141" s="5">
        <v>10.18</v>
      </c>
      <c r="P141" s="5">
        <v>6.96</v>
      </c>
      <c r="Q141" s="5">
        <v>1.4</v>
      </c>
      <c r="R141" s="5">
        <v>1.1299999999999999</v>
      </c>
      <c r="S141" s="5">
        <v>2.77</v>
      </c>
      <c r="T141" s="5">
        <v>3.21</v>
      </c>
      <c r="U141" s="5">
        <v>14.5</v>
      </c>
      <c r="V141" s="5">
        <v>9.7799999999999994</v>
      </c>
      <c r="W141" s="5">
        <v>-1.02</v>
      </c>
      <c r="X141" s="5">
        <v>-1.32</v>
      </c>
      <c r="Y141" s="5">
        <v>-1.44</v>
      </c>
      <c r="Z141" s="5">
        <v>-8.35</v>
      </c>
      <c r="AA141" s="5">
        <v>18.350000000000001</v>
      </c>
      <c r="AB141" s="5">
        <v>-4.21</v>
      </c>
      <c r="AC141" s="5">
        <v>-61.6</v>
      </c>
      <c r="AD141" s="5">
        <v>-0.83</v>
      </c>
      <c r="AE141" s="5">
        <v>-0.23</v>
      </c>
      <c r="AF141" s="5">
        <v>-0.28000000000000003</v>
      </c>
      <c r="AG141" s="5">
        <v>0</v>
      </c>
      <c r="AH141" s="5">
        <v>0.25</v>
      </c>
      <c r="AI141" s="5">
        <v>0.11</v>
      </c>
      <c r="AJ141" s="5">
        <v>0.09</v>
      </c>
      <c r="AK141" s="5">
        <v>0.01</v>
      </c>
      <c r="AL141" s="5">
        <v>0.11</v>
      </c>
      <c r="AM141" s="5">
        <v>0.05</v>
      </c>
      <c r="AN141" s="5">
        <v>0.03</v>
      </c>
      <c r="AO141" s="5">
        <v>-0.37</v>
      </c>
      <c r="AP141" s="5">
        <v>1.23</v>
      </c>
      <c r="AQ141" s="5">
        <v>0</v>
      </c>
      <c r="AR141" s="5">
        <v>-0.34</v>
      </c>
      <c r="AS141" s="5">
        <v>-1.04</v>
      </c>
      <c r="AT141" s="5">
        <v>-0.36</v>
      </c>
      <c r="AU141" s="5">
        <v>0.33</v>
      </c>
      <c r="AV141" s="25">
        <v>158.86000000000001</v>
      </c>
      <c r="AW141" s="25">
        <v>234.0035</v>
      </c>
      <c r="AX141" s="26">
        <v>75</v>
      </c>
      <c r="AY141" s="27">
        <v>223.7585</v>
      </c>
      <c r="AZ141" s="26">
        <v>67</v>
      </c>
      <c r="BA141" s="27">
        <v>214.75800000000001</v>
      </c>
      <c r="BB141" s="26">
        <v>95</v>
      </c>
      <c r="BC141" s="13"/>
      <c r="BD141" s="16">
        <v>17.5</v>
      </c>
      <c r="BE141" s="16">
        <v>2.9</v>
      </c>
      <c r="BF141" s="16">
        <v>16.399999999999999</v>
      </c>
      <c r="BG141" s="16">
        <v>99.7</v>
      </c>
      <c r="BH141" s="13">
        <v>2</v>
      </c>
      <c r="BI141" s="13">
        <v>1</v>
      </c>
      <c r="BJ141" s="13">
        <v>1</v>
      </c>
      <c r="BK141" s="13">
        <v>2</v>
      </c>
      <c r="BL141" s="13">
        <v>2</v>
      </c>
      <c r="BM141" s="13">
        <v>1</v>
      </c>
      <c r="BN141" s="13">
        <v>1</v>
      </c>
      <c r="BO141" s="13">
        <v>1</v>
      </c>
    </row>
    <row r="142" spans="1:67" ht="15.6" x14ac:dyDescent="0.3">
      <c r="A142">
        <v>126</v>
      </c>
      <c r="B142" t="s">
        <v>572</v>
      </c>
      <c r="C142" s="9">
        <v>242285</v>
      </c>
      <c r="D142" s="11">
        <v>125</v>
      </c>
      <c r="E142" s="11">
        <v>211844</v>
      </c>
      <c r="F142" s="11">
        <v>2021</v>
      </c>
      <c r="G142" s="5" t="s">
        <v>74</v>
      </c>
      <c r="H142" s="5">
        <v>2019</v>
      </c>
      <c r="I142" s="5" t="s">
        <v>217</v>
      </c>
      <c r="J142" s="5">
        <v>1</v>
      </c>
      <c r="K142" s="5">
        <v>1</v>
      </c>
      <c r="L142" s="5" t="s">
        <v>62</v>
      </c>
      <c r="M142" s="5">
        <v>6.28</v>
      </c>
      <c r="N142" s="5">
        <v>8.6300000000000008</v>
      </c>
      <c r="O142" s="5">
        <v>10.9</v>
      </c>
      <c r="P142" s="5">
        <v>8.93</v>
      </c>
      <c r="Q142" s="5">
        <v>1.08</v>
      </c>
      <c r="R142" s="5">
        <v>1.01</v>
      </c>
      <c r="S142" s="5">
        <v>0.83</v>
      </c>
      <c r="T142" s="5">
        <v>1.32</v>
      </c>
      <c r="U142" s="5">
        <v>28.33</v>
      </c>
      <c r="V142" s="5">
        <v>21.02</v>
      </c>
      <c r="W142" s="5">
        <v>0.62</v>
      </c>
      <c r="X142" s="5">
        <v>0.24</v>
      </c>
      <c r="Y142" s="5">
        <v>-2.92</v>
      </c>
      <c r="Z142" s="5">
        <v>-14.57</v>
      </c>
      <c r="AA142" s="5">
        <v>21.72</v>
      </c>
      <c r="AB142" s="5">
        <v>8.17</v>
      </c>
      <c r="AC142" s="5">
        <v>-43.59</v>
      </c>
      <c r="AD142" s="5">
        <v>-1.06</v>
      </c>
      <c r="AE142" s="5">
        <v>0.03</v>
      </c>
      <c r="AF142" s="5">
        <v>-0.08</v>
      </c>
      <c r="AG142" s="5">
        <v>0</v>
      </c>
      <c r="AH142" s="5">
        <v>0.1</v>
      </c>
      <c r="AI142" s="5">
        <v>7.0000000000000007E-2</v>
      </c>
      <c r="AJ142" s="5">
        <v>0.05</v>
      </c>
      <c r="AK142" s="5">
        <v>-0.03</v>
      </c>
      <c r="AL142" s="5">
        <v>-0.03</v>
      </c>
      <c r="AM142" s="5">
        <v>0.05</v>
      </c>
      <c r="AN142" s="5">
        <v>-0.53</v>
      </c>
      <c r="AO142" s="5">
        <v>-0.24</v>
      </c>
      <c r="AP142" s="5">
        <v>2.5</v>
      </c>
      <c r="AQ142" s="5">
        <v>0</v>
      </c>
      <c r="AR142" s="5">
        <v>-0.46</v>
      </c>
      <c r="AS142" s="5">
        <v>-0.5</v>
      </c>
      <c r="AT142" s="5">
        <v>-0.21</v>
      </c>
      <c r="AU142" s="5">
        <v>0.32</v>
      </c>
      <c r="AV142" s="25">
        <v>156.41</v>
      </c>
      <c r="AW142" s="25">
        <v>220.922</v>
      </c>
      <c r="AX142" s="26">
        <v>187</v>
      </c>
      <c r="AY142" s="27">
        <v>206.71449999999999</v>
      </c>
      <c r="AZ142" s="26">
        <v>194</v>
      </c>
      <c r="BA142" s="27">
        <v>204.39049999999901</v>
      </c>
      <c r="BB142" s="26">
        <v>178</v>
      </c>
      <c r="BC142" s="13"/>
      <c r="BD142" s="16">
        <v>18.600000000000001</v>
      </c>
      <c r="BE142" s="16">
        <v>2.5</v>
      </c>
      <c r="BF142" s="16">
        <v>13.4</v>
      </c>
      <c r="BG142" s="16">
        <v>99.8</v>
      </c>
      <c r="BH142" s="13">
        <v>3</v>
      </c>
      <c r="BI142" s="13">
        <v>1</v>
      </c>
      <c r="BJ142" s="13">
        <v>2</v>
      </c>
      <c r="BK142" s="13">
        <v>2</v>
      </c>
      <c r="BL142" s="13">
        <v>2</v>
      </c>
      <c r="BM142" s="13">
        <v>2</v>
      </c>
      <c r="BN142" s="13">
        <v>1</v>
      </c>
      <c r="BO142" s="13">
        <v>3</v>
      </c>
    </row>
    <row r="143" spans="1:67" ht="15.6" x14ac:dyDescent="0.3">
      <c r="A143">
        <v>127</v>
      </c>
      <c r="B143" t="s">
        <v>571</v>
      </c>
      <c r="C143" s="9">
        <v>242731</v>
      </c>
      <c r="D143" s="11">
        <v>126</v>
      </c>
      <c r="E143" s="11">
        <v>230511</v>
      </c>
      <c r="F143" s="11">
        <v>2023</v>
      </c>
      <c r="G143" s="5" t="s">
        <v>120</v>
      </c>
      <c r="H143" s="5">
        <v>2023</v>
      </c>
      <c r="I143" s="5" t="s">
        <v>218</v>
      </c>
      <c r="J143" s="5">
        <v>1</v>
      </c>
      <c r="K143" s="5">
        <v>1</v>
      </c>
      <c r="L143" s="5" t="s">
        <v>62</v>
      </c>
      <c r="M143" s="5">
        <v>6.17</v>
      </c>
      <c r="N143" s="5">
        <v>9.66</v>
      </c>
      <c r="O143" s="5">
        <v>12.4</v>
      </c>
      <c r="P143" s="5">
        <v>10.73</v>
      </c>
      <c r="Q143" s="5">
        <v>3.41</v>
      </c>
      <c r="R143" s="5">
        <v>2.33</v>
      </c>
      <c r="S143" s="5">
        <v>2.72</v>
      </c>
      <c r="T143" s="5">
        <v>2.87</v>
      </c>
      <c r="U143" s="5">
        <v>14.48</v>
      </c>
      <c r="V143" s="5">
        <v>9.23</v>
      </c>
      <c r="W143" s="5">
        <v>-0.33</v>
      </c>
      <c r="X143" s="5">
        <v>-0.99</v>
      </c>
      <c r="Y143" s="5">
        <v>-1.24</v>
      </c>
      <c r="Z143" s="5">
        <v>-6.83</v>
      </c>
      <c r="AA143" s="5">
        <v>11.76</v>
      </c>
      <c r="AB143" s="5">
        <v>0.84</v>
      </c>
      <c r="AC143" s="5">
        <v>-60.83</v>
      </c>
      <c r="AD143" s="5">
        <v>-0.68</v>
      </c>
      <c r="AE143" s="5">
        <v>-0.03</v>
      </c>
      <c r="AF143" s="5">
        <v>-0.16</v>
      </c>
      <c r="AG143" s="5">
        <v>0</v>
      </c>
      <c r="AH143" s="5">
        <v>0.31</v>
      </c>
      <c r="AI143" s="5">
        <v>0.21</v>
      </c>
      <c r="AJ143" s="5">
        <v>7.0000000000000007E-2</v>
      </c>
      <c r="AK143" s="5">
        <v>0.04</v>
      </c>
      <c r="AL143" s="5">
        <v>0.16</v>
      </c>
      <c r="AM143" s="5">
        <v>0.08</v>
      </c>
      <c r="AN143" s="5">
        <v>-0.98</v>
      </c>
      <c r="AO143" s="5">
        <v>0.88</v>
      </c>
      <c r="AP143" s="5">
        <v>-3.92</v>
      </c>
      <c r="AQ143" s="5">
        <v>0</v>
      </c>
      <c r="AR143" s="5">
        <v>-0.03</v>
      </c>
      <c r="AS143" s="5">
        <v>0.24</v>
      </c>
      <c r="AT143" s="5">
        <v>-0.49</v>
      </c>
      <c r="AU143" s="5">
        <v>0.55000000000000004</v>
      </c>
      <c r="AV143" s="25">
        <v>150.94999999999999</v>
      </c>
      <c r="AW143" s="25">
        <v>228.488</v>
      </c>
      <c r="AX143" s="26">
        <v>124</v>
      </c>
      <c r="AY143" s="27">
        <v>223.77350000000001</v>
      </c>
      <c r="AZ143" s="26">
        <v>66</v>
      </c>
      <c r="BA143" s="27">
        <v>221.17949999999999</v>
      </c>
      <c r="BB143" s="26">
        <v>62</v>
      </c>
      <c r="BC143" s="13" t="s">
        <v>723</v>
      </c>
      <c r="BD143" s="16">
        <v>17.2</v>
      </c>
      <c r="BE143" s="16">
        <v>2.9</v>
      </c>
      <c r="BF143" s="16">
        <v>16.899999999999999</v>
      </c>
      <c r="BG143" s="16">
        <v>99.6</v>
      </c>
      <c r="BH143" s="13">
        <v>2</v>
      </c>
      <c r="BI143" s="13">
        <v>1</v>
      </c>
      <c r="BJ143" s="13">
        <v>1</v>
      </c>
      <c r="BK143" s="13">
        <v>2</v>
      </c>
      <c r="BL143" s="13">
        <v>2</v>
      </c>
      <c r="BM143" s="13">
        <v>2</v>
      </c>
      <c r="BN143" s="13">
        <v>1</v>
      </c>
      <c r="BO143" s="13">
        <v>1</v>
      </c>
    </row>
    <row r="144" spans="1:67" ht="15.6" x14ac:dyDescent="0.3">
      <c r="A144">
        <v>128</v>
      </c>
      <c r="B144" t="s">
        <v>570</v>
      </c>
      <c r="C144" s="9">
        <v>241264</v>
      </c>
      <c r="D144" s="11">
        <v>127</v>
      </c>
      <c r="E144" s="11">
        <v>231154</v>
      </c>
      <c r="F144" s="11">
        <v>2023</v>
      </c>
      <c r="G144" s="5" t="s">
        <v>219</v>
      </c>
      <c r="H144" s="5">
        <v>2021</v>
      </c>
      <c r="I144" s="5" t="s">
        <v>220</v>
      </c>
      <c r="J144" s="5">
        <v>2</v>
      </c>
      <c r="K144" s="5">
        <v>2</v>
      </c>
      <c r="L144" s="5" t="s">
        <v>62</v>
      </c>
      <c r="M144" s="5">
        <v>5.24</v>
      </c>
      <c r="N144" s="5">
        <v>7.16</v>
      </c>
      <c r="O144" s="5">
        <v>8.69</v>
      </c>
      <c r="P144" s="5">
        <v>4.67</v>
      </c>
      <c r="Q144" s="5">
        <v>1.95</v>
      </c>
      <c r="R144" s="5">
        <v>1.43</v>
      </c>
      <c r="S144" s="5">
        <v>2.16</v>
      </c>
      <c r="T144" s="5">
        <v>2.59</v>
      </c>
      <c r="U144" s="5">
        <v>11.45</v>
      </c>
      <c r="V144" s="5">
        <v>5.6</v>
      </c>
      <c r="W144" s="5">
        <v>-0.67</v>
      </c>
      <c r="X144" s="5">
        <v>-0.78</v>
      </c>
      <c r="Y144" s="5">
        <v>-1.58</v>
      </c>
      <c r="Z144" s="5">
        <v>-5.32</v>
      </c>
      <c r="AA144" s="5">
        <v>15.32</v>
      </c>
      <c r="AB144" s="5">
        <v>1.38</v>
      </c>
      <c r="AC144" s="5">
        <v>-31.12</v>
      </c>
      <c r="AD144" s="5">
        <v>-0.95</v>
      </c>
      <c r="AE144" s="5">
        <v>-0.6</v>
      </c>
      <c r="AF144" s="5">
        <v>-0.08</v>
      </c>
      <c r="AG144" s="5">
        <v>0</v>
      </c>
      <c r="AH144" s="5">
        <v>0.23</v>
      </c>
      <c r="AI144" s="5">
        <v>0.08</v>
      </c>
      <c r="AJ144" s="5">
        <v>7.0000000000000007E-2</v>
      </c>
      <c r="AK144" s="5">
        <v>0.01</v>
      </c>
      <c r="AL144" s="5">
        <v>0.09</v>
      </c>
      <c r="AM144" s="5">
        <v>0.05</v>
      </c>
      <c r="AN144" s="5">
        <v>0.04</v>
      </c>
      <c r="AO144" s="5">
        <v>0.23</v>
      </c>
      <c r="AP144" s="5">
        <v>0.09</v>
      </c>
      <c r="AQ144" s="5">
        <v>0</v>
      </c>
      <c r="AR144" s="5">
        <v>-0.56000000000000005</v>
      </c>
      <c r="AS144" s="5">
        <v>-0.17</v>
      </c>
      <c r="AT144" s="5">
        <v>-0.64</v>
      </c>
      <c r="AU144" s="5">
        <v>0.34</v>
      </c>
      <c r="AV144" s="25">
        <v>144.13999999999999</v>
      </c>
      <c r="AW144" s="25">
        <v>214.07549999999901</v>
      </c>
      <c r="AX144" s="26">
        <v>226</v>
      </c>
      <c r="AY144" s="27">
        <v>203.012</v>
      </c>
      <c r="AZ144" s="26">
        <v>213</v>
      </c>
      <c r="BA144" s="27">
        <v>202.79149999999899</v>
      </c>
      <c r="BB144" s="26">
        <v>192</v>
      </c>
      <c r="BC144" s="13" t="s">
        <v>722</v>
      </c>
      <c r="BD144" s="16">
        <v>18</v>
      </c>
      <c r="BE144" s="16">
        <v>2.9</v>
      </c>
      <c r="BF144" s="16">
        <v>16.399999999999999</v>
      </c>
      <c r="BG144" s="16">
        <v>99.4</v>
      </c>
      <c r="BH144" s="13">
        <v>2</v>
      </c>
      <c r="BI144" s="13">
        <v>1</v>
      </c>
      <c r="BJ144" s="13">
        <v>1</v>
      </c>
      <c r="BK144" s="13">
        <v>2</v>
      </c>
      <c r="BL144" s="13">
        <v>2</v>
      </c>
      <c r="BM144" s="13">
        <v>2</v>
      </c>
      <c r="BN144" s="13">
        <v>1</v>
      </c>
      <c r="BO144" s="13">
        <v>1</v>
      </c>
    </row>
    <row r="145" spans="1:67" ht="15.6" x14ac:dyDescent="0.3">
      <c r="A145">
        <v>129</v>
      </c>
      <c r="B145" t="s">
        <v>569</v>
      </c>
      <c r="C145" s="9">
        <v>240709</v>
      </c>
      <c r="D145" s="11">
        <v>128</v>
      </c>
      <c r="E145" s="11">
        <v>222333</v>
      </c>
      <c r="F145" s="11">
        <v>2022</v>
      </c>
      <c r="G145" s="5" t="s">
        <v>60</v>
      </c>
      <c r="H145" s="5">
        <v>2021</v>
      </c>
      <c r="I145" s="5" t="s">
        <v>221</v>
      </c>
      <c r="J145" s="5">
        <v>2</v>
      </c>
      <c r="K145" s="5">
        <v>2</v>
      </c>
      <c r="L145" s="5" t="s">
        <v>62</v>
      </c>
      <c r="M145" s="5">
        <v>5.13</v>
      </c>
      <c r="N145" s="5">
        <v>8.75</v>
      </c>
      <c r="O145" s="5">
        <v>11.43</v>
      </c>
      <c r="P145" s="5">
        <v>9.51</v>
      </c>
      <c r="Q145" s="5">
        <v>1.79</v>
      </c>
      <c r="R145" s="5">
        <v>1.52</v>
      </c>
      <c r="S145" s="5">
        <v>1.38</v>
      </c>
      <c r="T145" s="5">
        <v>1.79</v>
      </c>
      <c r="U145" s="5">
        <v>17.62</v>
      </c>
      <c r="V145" s="5">
        <v>10.01</v>
      </c>
      <c r="W145" s="5">
        <v>-0.42</v>
      </c>
      <c r="X145" s="5">
        <v>-0.76</v>
      </c>
      <c r="Y145" s="5">
        <v>-1.46</v>
      </c>
      <c r="Z145" s="5">
        <v>-10.5</v>
      </c>
      <c r="AA145" s="5">
        <v>15.16</v>
      </c>
      <c r="AB145" s="5">
        <v>2.95</v>
      </c>
      <c r="AC145" s="5">
        <v>-29.46</v>
      </c>
      <c r="AD145" s="5">
        <v>-0.84</v>
      </c>
      <c r="AE145" s="5">
        <v>-0.28999999999999998</v>
      </c>
      <c r="AF145" s="5">
        <v>0.01</v>
      </c>
      <c r="AG145" s="5">
        <v>0</v>
      </c>
      <c r="AH145" s="5">
        <v>0.17</v>
      </c>
      <c r="AI145" s="5">
        <v>-0.03</v>
      </c>
      <c r="AJ145" s="5">
        <v>0.05</v>
      </c>
      <c r="AK145" s="5">
        <v>-0.04</v>
      </c>
      <c r="AL145" s="5">
        <v>0.06</v>
      </c>
      <c r="AM145" s="5">
        <v>0.05</v>
      </c>
      <c r="AN145" s="5">
        <v>0.73</v>
      </c>
      <c r="AO145" s="5">
        <v>-0.01</v>
      </c>
      <c r="AP145" s="5">
        <v>0.55000000000000004</v>
      </c>
      <c r="AQ145" s="5">
        <v>0</v>
      </c>
      <c r="AR145" s="5">
        <v>-0.52</v>
      </c>
      <c r="AS145" s="5">
        <v>-0.34</v>
      </c>
      <c r="AT145" s="5">
        <v>-0.12</v>
      </c>
      <c r="AU145" s="5">
        <v>0.28999999999999998</v>
      </c>
      <c r="AV145" s="25">
        <v>141.11000000000001</v>
      </c>
      <c r="AW145" s="25">
        <v>201.274</v>
      </c>
      <c r="AX145" s="26">
        <v>288</v>
      </c>
      <c r="AY145" s="27">
        <v>194.1155</v>
      </c>
      <c r="AZ145" s="26">
        <v>264</v>
      </c>
      <c r="BA145" s="27">
        <v>188.76249999999999</v>
      </c>
      <c r="BB145" s="26">
        <v>274</v>
      </c>
      <c r="BC145" s="13"/>
      <c r="BD145" s="16">
        <v>17.5</v>
      </c>
      <c r="BE145" s="16">
        <v>2.9</v>
      </c>
      <c r="BF145" s="16">
        <v>16.399999999999999</v>
      </c>
      <c r="BG145" s="16">
        <v>99.5</v>
      </c>
      <c r="BH145" s="13">
        <v>2</v>
      </c>
      <c r="BI145" s="13">
        <v>1</v>
      </c>
      <c r="BJ145" s="13">
        <v>1</v>
      </c>
      <c r="BK145" s="13">
        <v>2</v>
      </c>
      <c r="BL145" s="13">
        <v>2</v>
      </c>
      <c r="BM145" s="13">
        <v>2</v>
      </c>
      <c r="BN145" s="13">
        <v>1</v>
      </c>
      <c r="BO145" s="13">
        <v>1</v>
      </c>
    </row>
    <row r="146" spans="1:67" ht="15.6" x14ac:dyDescent="0.3">
      <c r="A146">
        <v>130</v>
      </c>
      <c r="B146" t="s">
        <v>568</v>
      </c>
      <c r="C146" s="9">
        <v>241850</v>
      </c>
      <c r="D146" s="11">
        <v>129</v>
      </c>
      <c r="E146" s="11">
        <v>230341</v>
      </c>
      <c r="F146" s="11">
        <v>2023</v>
      </c>
      <c r="G146" s="5" t="s">
        <v>177</v>
      </c>
      <c r="H146" s="5">
        <v>2022</v>
      </c>
      <c r="I146" s="5" t="s">
        <v>222</v>
      </c>
      <c r="J146" s="5">
        <v>2</v>
      </c>
      <c r="K146" s="5">
        <v>2</v>
      </c>
      <c r="L146" s="5" t="s">
        <v>62</v>
      </c>
      <c r="M146" s="5">
        <v>5.63</v>
      </c>
      <c r="N146" s="5">
        <v>9.1</v>
      </c>
      <c r="O146" s="5">
        <v>13.72</v>
      </c>
      <c r="P146" s="5">
        <v>12.31</v>
      </c>
      <c r="Q146" s="5">
        <v>1.6</v>
      </c>
      <c r="R146" s="5">
        <v>0.81</v>
      </c>
      <c r="S146" s="5">
        <v>1.52</v>
      </c>
      <c r="T146" s="5">
        <v>1.5</v>
      </c>
      <c r="U146" s="5">
        <v>11.09</v>
      </c>
      <c r="V146" s="5">
        <v>3.19</v>
      </c>
      <c r="W146" s="5">
        <v>0.42</v>
      </c>
      <c r="X146" s="5">
        <v>0</v>
      </c>
      <c r="Y146" s="5">
        <v>-2.98</v>
      </c>
      <c r="Z146" s="5">
        <v>-12.88</v>
      </c>
      <c r="AA146" s="5">
        <v>21.61</v>
      </c>
      <c r="AB146" s="5">
        <v>2.2999999999999998</v>
      </c>
      <c r="AC146" s="5">
        <v>-45.43</v>
      </c>
      <c r="AD146" s="5">
        <v>-1.05</v>
      </c>
      <c r="AE146" s="5">
        <v>-0.61</v>
      </c>
      <c r="AF146" s="5">
        <v>-0.14000000000000001</v>
      </c>
      <c r="AG146" s="5">
        <v>0</v>
      </c>
      <c r="AH146" s="5">
        <v>0.19</v>
      </c>
      <c r="AI146" s="5">
        <v>0.2</v>
      </c>
      <c r="AJ146" s="5">
        <v>0.04</v>
      </c>
      <c r="AK146" s="5">
        <v>0</v>
      </c>
      <c r="AL146" s="5">
        <v>0.03</v>
      </c>
      <c r="AM146" s="5">
        <v>0.09</v>
      </c>
      <c r="AN146" s="5">
        <v>1.46</v>
      </c>
      <c r="AO146" s="5">
        <v>-1.26</v>
      </c>
      <c r="AP146" s="5">
        <v>6.06</v>
      </c>
      <c r="AQ146" s="5">
        <v>0</v>
      </c>
      <c r="AR146" s="5">
        <v>-0.32</v>
      </c>
      <c r="AS146" s="5">
        <v>-0.08</v>
      </c>
      <c r="AT146" s="5">
        <v>-0.26</v>
      </c>
      <c r="AU146" s="5">
        <v>0.36</v>
      </c>
      <c r="AV146" s="25">
        <v>143.5</v>
      </c>
      <c r="AW146" s="25">
        <v>192.1035</v>
      </c>
      <c r="AX146" s="26">
        <v>298</v>
      </c>
      <c r="AY146" s="27">
        <v>166.79949999999999</v>
      </c>
      <c r="AZ146" s="26">
        <v>300</v>
      </c>
      <c r="BA146" s="27">
        <v>181.03649999999999</v>
      </c>
      <c r="BB146" s="26">
        <v>293</v>
      </c>
      <c r="BC146" s="13" t="s">
        <v>722</v>
      </c>
      <c r="BD146" s="16">
        <v>19.3</v>
      </c>
      <c r="BE146" s="16">
        <v>2.7</v>
      </c>
      <c r="BF146" s="16">
        <v>13.9</v>
      </c>
      <c r="BG146" s="16">
        <v>99.8</v>
      </c>
      <c r="BH146" s="13">
        <v>2</v>
      </c>
      <c r="BI146" s="13">
        <v>1</v>
      </c>
      <c r="BJ146" s="13">
        <v>1</v>
      </c>
      <c r="BK146" s="13">
        <v>2</v>
      </c>
      <c r="BL146" s="13">
        <v>2</v>
      </c>
      <c r="BM146" s="13">
        <v>2</v>
      </c>
      <c r="BN146" s="13">
        <v>1</v>
      </c>
      <c r="BO146" s="13">
        <v>2</v>
      </c>
    </row>
    <row r="147" spans="1:67" ht="15.6" x14ac:dyDescent="0.3">
      <c r="A147">
        <v>131</v>
      </c>
      <c r="B147" t="s">
        <v>567</v>
      </c>
      <c r="C147" s="9">
        <v>240622</v>
      </c>
      <c r="D147" s="11">
        <v>130</v>
      </c>
      <c r="E147" s="11" t="s">
        <v>702</v>
      </c>
      <c r="F147" s="11">
        <v>2019</v>
      </c>
      <c r="G147" s="5" t="s">
        <v>78</v>
      </c>
      <c r="H147" s="5">
        <v>2020</v>
      </c>
      <c r="I147" s="5" t="s">
        <v>223</v>
      </c>
      <c r="J147" s="5">
        <v>3</v>
      </c>
      <c r="K147" s="5">
        <v>3</v>
      </c>
      <c r="L147" s="5" t="s">
        <v>62</v>
      </c>
      <c r="M147" s="5">
        <v>5.15</v>
      </c>
      <c r="N147" s="5">
        <v>8.7200000000000006</v>
      </c>
      <c r="O147" s="5">
        <v>11.95</v>
      </c>
      <c r="P147" s="5">
        <v>8.9700000000000006</v>
      </c>
      <c r="Q147" s="5">
        <v>2.64</v>
      </c>
      <c r="R147" s="5">
        <v>1.8</v>
      </c>
      <c r="S147" s="5">
        <v>2.65</v>
      </c>
      <c r="T147" s="5">
        <v>2.79</v>
      </c>
      <c r="U147" s="5">
        <v>16.440000000000001</v>
      </c>
      <c r="V147" s="5">
        <v>10.28</v>
      </c>
      <c r="W147" s="5">
        <v>-0.8</v>
      </c>
      <c r="X147" s="5">
        <v>-1.32</v>
      </c>
      <c r="Y147" s="5">
        <v>-0.94</v>
      </c>
      <c r="Z147" s="5">
        <v>-4.3600000000000003</v>
      </c>
      <c r="AA147" s="5">
        <v>14.03</v>
      </c>
      <c r="AB147" s="5">
        <v>-0.34</v>
      </c>
      <c r="AC147" s="5">
        <v>-23.36</v>
      </c>
      <c r="AD147" s="5">
        <v>-0.91</v>
      </c>
      <c r="AE147" s="5">
        <v>-0.7</v>
      </c>
      <c r="AF147" s="5">
        <v>-0.35</v>
      </c>
      <c r="AG147" s="5">
        <v>0</v>
      </c>
      <c r="AH147" s="5">
        <v>0.31</v>
      </c>
      <c r="AI147" s="5">
        <v>0.4</v>
      </c>
      <c r="AJ147" s="5">
        <v>0.03</v>
      </c>
      <c r="AK147" s="5">
        <v>0.09</v>
      </c>
      <c r="AL147" s="5">
        <v>0.25</v>
      </c>
      <c r="AM147" s="5">
        <v>7.0000000000000007E-2</v>
      </c>
      <c r="AN147" s="5">
        <v>-1.1599999999999999</v>
      </c>
      <c r="AO147" s="5">
        <v>-0.31</v>
      </c>
      <c r="AP147" s="5">
        <v>0.14000000000000001</v>
      </c>
      <c r="AQ147" s="5">
        <v>0</v>
      </c>
      <c r="AR147" s="5">
        <v>-0.43</v>
      </c>
      <c r="AS147" s="5">
        <v>-0.05</v>
      </c>
      <c r="AT147" s="5">
        <v>-0.47</v>
      </c>
      <c r="AU147" s="5">
        <v>0.4</v>
      </c>
      <c r="AV147" s="25">
        <v>154.22</v>
      </c>
      <c r="AW147" s="25">
        <v>235.583</v>
      </c>
      <c r="AX147" s="26">
        <v>71</v>
      </c>
      <c r="AY147" s="27">
        <v>230.40199999999999</v>
      </c>
      <c r="AZ147" s="26">
        <v>39</v>
      </c>
      <c r="BA147" s="27">
        <v>219.6515</v>
      </c>
      <c r="BB147" s="26">
        <v>69</v>
      </c>
      <c r="BC147" s="13"/>
      <c r="BD147" s="16">
        <v>18.100000000000001</v>
      </c>
      <c r="BE147" s="16">
        <v>3.2</v>
      </c>
      <c r="BF147" s="16">
        <v>17.7</v>
      </c>
      <c r="BG147" s="16">
        <v>99.1</v>
      </c>
      <c r="BH147" s="13">
        <v>2</v>
      </c>
      <c r="BI147" s="13">
        <v>1</v>
      </c>
      <c r="BJ147" s="13">
        <v>2</v>
      </c>
      <c r="BK147" s="13">
        <v>2</v>
      </c>
      <c r="BL147" s="13">
        <v>2</v>
      </c>
      <c r="BM147" s="13">
        <v>2</v>
      </c>
      <c r="BN147" s="13">
        <v>1</v>
      </c>
      <c r="BO147" s="13">
        <v>2</v>
      </c>
    </row>
    <row r="148" spans="1:67" ht="15.6" x14ac:dyDescent="0.3">
      <c r="A148">
        <v>132</v>
      </c>
      <c r="B148" t="s">
        <v>566</v>
      </c>
      <c r="C148" s="9">
        <v>241037</v>
      </c>
      <c r="D148" s="11">
        <v>131</v>
      </c>
      <c r="E148" s="11">
        <v>222364</v>
      </c>
      <c r="F148" s="11">
        <v>2022</v>
      </c>
      <c r="G148" s="5" t="s">
        <v>65</v>
      </c>
      <c r="H148" s="5">
        <v>2022</v>
      </c>
      <c r="I148" s="5" t="s">
        <v>224</v>
      </c>
      <c r="J148" s="5">
        <v>2</v>
      </c>
      <c r="K148" s="5">
        <v>2</v>
      </c>
      <c r="L148" s="5" t="s">
        <v>62</v>
      </c>
      <c r="M148" s="5">
        <v>6.09</v>
      </c>
      <c r="N148" s="5">
        <v>9.09</v>
      </c>
      <c r="O148" s="5">
        <v>10.64</v>
      </c>
      <c r="P148" s="5">
        <v>9.58</v>
      </c>
      <c r="Q148" s="5">
        <v>0.34</v>
      </c>
      <c r="R148" s="5">
        <v>0.33</v>
      </c>
      <c r="S148" s="5">
        <v>0.82</v>
      </c>
      <c r="T148" s="5">
        <v>1.33</v>
      </c>
      <c r="U148" s="5">
        <v>15.39</v>
      </c>
      <c r="V148" s="5">
        <v>13.95</v>
      </c>
      <c r="W148" s="5">
        <v>-1.23</v>
      </c>
      <c r="X148" s="5">
        <v>-1.66</v>
      </c>
      <c r="Y148" s="5">
        <v>-0.5</v>
      </c>
      <c r="Z148" s="5">
        <v>-14.46</v>
      </c>
      <c r="AA148" s="5">
        <v>22.49</v>
      </c>
      <c r="AB148" s="5">
        <v>-5.64</v>
      </c>
      <c r="AC148" s="5">
        <v>-11.05</v>
      </c>
      <c r="AD148" s="5">
        <v>-1.07</v>
      </c>
      <c r="AE148" s="5">
        <v>0.06</v>
      </c>
      <c r="AF148" s="5">
        <v>-0.18</v>
      </c>
      <c r="AG148" s="5">
        <v>0</v>
      </c>
      <c r="AH148" s="5">
        <v>0.23</v>
      </c>
      <c r="AI148" s="5">
        <v>0.08</v>
      </c>
      <c r="AJ148" s="5">
        <v>0.04</v>
      </c>
      <c r="AK148" s="5">
        <v>0</v>
      </c>
      <c r="AL148" s="5">
        <v>0.11</v>
      </c>
      <c r="AM148" s="5">
        <v>7.0000000000000007E-2</v>
      </c>
      <c r="AN148" s="5">
        <v>-0.18</v>
      </c>
      <c r="AO148" s="5">
        <v>-0.48</v>
      </c>
      <c r="AP148" s="5">
        <v>4.4000000000000004</v>
      </c>
      <c r="AQ148" s="5">
        <v>0</v>
      </c>
      <c r="AR148" s="5">
        <v>-0.09</v>
      </c>
      <c r="AS148" s="5">
        <v>0.21</v>
      </c>
      <c r="AT148" s="5">
        <v>-0.65</v>
      </c>
      <c r="AU148" s="5">
        <v>0.26</v>
      </c>
      <c r="AV148" s="25">
        <v>154.22999999999999</v>
      </c>
      <c r="AW148" s="25">
        <v>209.2405</v>
      </c>
      <c r="AX148" s="26">
        <v>257</v>
      </c>
      <c r="AY148" s="27">
        <v>197.9325</v>
      </c>
      <c r="AZ148" s="26">
        <v>246</v>
      </c>
      <c r="BA148" s="27">
        <v>185.059</v>
      </c>
      <c r="BB148" s="26">
        <v>287</v>
      </c>
      <c r="BC148" s="13"/>
      <c r="BD148" s="16">
        <v>16.8</v>
      </c>
      <c r="BE148" s="16">
        <v>3.2</v>
      </c>
      <c r="BF148" s="16">
        <v>19</v>
      </c>
      <c r="BG148" s="16">
        <v>99.5</v>
      </c>
      <c r="BH148" s="13">
        <v>2</v>
      </c>
      <c r="BI148" s="13">
        <v>1</v>
      </c>
      <c r="BJ148" s="13">
        <v>2</v>
      </c>
      <c r="BK148" s="13">
        <v>2</v>
      </c>
      <c r="BL148" s="13">
        <v>2</v>
      </c>
      <c r="BM148" s="13">
        <v>2</v>
      </c>
      <c r="BN148" s="13">
        <v>1</v>
      </c>
      <c r="BO148" s="13">
        <v>3</v>
      </c>
    </row>
    <row r="149" spans="1:67" ht="15.6" x14ac:dyDescent="0.3">
      <c r="A149">
        <v>133</v>
      </c>
      <c r="B149" t="s">
        <v>565</v>
      </c>
      <c r="C149" s="9">
        <v>242310</v>
      </c>
      <c r="D149" s="11">
        <v>132</v>
      </c>
      <c r="E149" s="11">
        <v>211938</v>
      </c>
      <c r="F149" s="11">
        <v>2021</v>
      </c>
      <c r="G149" s="5" t="s">
        <v>67</v>
      </c>
      <c r="H149" s="5">
        <v>2019</v>
      </c>
      <c r="I149" s="5" t="s">
        <v>225</v>
      </c>
      <c r="J149" s="5">
        <v>1</v>
      </c>
      <c r="K149" s="5">
        <v>1</v>
      </c>
      <c r="L149" s="5" t="s">
        <v>62</v>
      </c>
      <c r="M149" s="5">
        <v>3.86</v>
      </c>
      <c r="N149" s="5">
        <v>6.4</v>
      </c>
      <c r="O149" s="5">
        <v>5.88</v>
      </c>
      <c r="P149" s="5">
        <v>3.67</v>
      </c>
      <c r="Q149" s="5">
        <v>2.38</v>
      </c>
      <c r="R149" s="5">
        <v>1.68</v>
      </c>
      <c r="S149" s="5">
        <v>1.44</v>
      </c>
      <c r="T149" s="5">
        <v>1.51</v>
      </c>
      <c r="U149" s="5">
        <v>11.15</v>
      </c>
      <c r="V149" s="5">
        <v>8.0299999999999994</v>
      </c>
      <c r="W149" s="5">
        <v>-1.1100000000000001</v>
      </c>
      <c r="X149" s="5">
        <v>-1.33</v>
      </c>
      <c r="Y149" s="5">
        <v>-1.1399999999999999</v>
      </c>
      <c r="Z149" s="5">
        <v>-9.59</v>
      </c>
      <c r="AA149" s="5">
        <v>11.65</v>
      </c>
      <c r="AB149" s="5">
        <v>2.54</v>
      </c>
      <c r="AC149" s="5">
        <v>-70.16</v>
      </c>
      <c r="AD149" s="5">
        <v>-0.57999999999999996</v>
      </c>
      <c r="AE149" s="5">
        <v>-0.02</v>
      </c>
      <c r="AF149" s="5">
        <v>-0.78</v>
      </c>
      <c r="AG149" s="5">
        <v>0</v>
      </c>
      <c r="AH149" s="5">
        <v>0.21</v>
      </c>
      <c r="AI149" s="5">
        <v>0.22</v>
      </c>
      <c r="AJ149" s="5">
        <v>0.04</v>
      </c>
      <c r="AK149" s="5">
        <v>0.03</v>
      </c>
      <c r="AL149" s="5">
        <v>0.08</v>
      </c>
      <c r="AM149" s="5">
        <v>0.08</v>
      </c>
      <c r="AN149" s="5">
        <v>-0.55000000000000004</v>
      </c>
      <c r="AO149" s="5">
        <v>0.64</v>
      </c>
      <c r="AP149" s="5">
        <v>-1.34</v>
      </c>
      <c r="AQ149" s="5">
        <v>0</v>
      </c>
      <c r="AR149" s="5">
        <v>-0.45</v>
      </c>
      <c r="AS149" s="5">
        <v>-0.43</v>
      </c>
      <c r="AT149" s="5">
        <v>-0.88</v>
      </c>
      <c r="AU149" s="5">
        <v>0.24</v>
      </c>
      <c r="AV149" s="25">
        <v>150.84</v>
      </c>
      <c r="AW149" s="25">
        <v>239.88549999999901</v>
      </c>
      <c r="AX149" s="26">
        <v>49</v>
      </c>
      <c r="AY149" s="27">
        <v>235.20549999999901</v>
      </c>
      <c r="AZ149" s="26">
        <v>22</v>
      </c>
      <c r="BA149" s="27">
        <v>223.95249999999999</v>
      </c>
      <c r="BB149" s="26">
        <v>43</v>
      </c>
      <c r="BC149" s="13"/>
      <c r="BD149" s="16">
        <v>17.100000000000001</v>
      </c>
      <c r="BE149" s="16">
        <v>2.7</v>
      </c>
      <c r="BF149" s="16">
        <v>15.7</v>
      </c>
      <c r="BG149" s="16">
        <v>99.6</v>
      </c>
      <c r="BH149" s="13">
        <v>2</v>
      </c>
      <c r="BI149" s="13">
        <v>1</v>
      </c>
      <c r="BJ149" s="13">
        <v>1</v>
      </c>
      <c r="BK149" s="13">
        <v>2</v>
      </c>
      <c r="BL149" s="13">
        <v>2</v>
      </c>
      <c r="BM149" s="13">
        <v>2</v>
      </c>
      <c r="BN149" s="13">
        <v>1</v>
      </c>
      <c r="BO149" s="13">
        <v>1</v>
      </c>
    </row>
    <row r="150" spans="1:67" ht="15.6" x14ac:dyDescent="0.3">
      <c r="A150">
        <v>134</v>
      </c>
      <c r="B150" t="s">
        <v>564</v>
      </c>
      <c r="C150" s="9">
        <v>240272</v>
      </c>
      <c r="D150" s="11">
        <v>133</v>
      </c>
      <c r="E150" s="11">
        <v>223375</v>
      </c>
      <c r="F150" s="11">
        <v>2022</v>
      </c>
      <c r="G150" s="5" t="s">
        <v>80</v>
      </c>
      <c r="H150" s="5">
        <v>2022</v>
      </c>
      <c r="I150" s="5" t="s">
        <v>226</v>
      </c>
      <c r="J150" s="5">
        <v>2</v>
      </c>
      <c r="K150" s="5">
        <v>2</v>
      </c>
      <c r="L150" s="5" t="s">
        <v>59</v>
      </c>
      <c r="M150" s="5">
        <v>6.29</v>
      </c>
      <c r="N150" s="5">
        <v>8.35</v>
      </c>
      <c r="O150" s="5">
        <v>10.3</v>
      </c>
      <c r="P150" s="5">
        <v>7.52</v>
      </c>
      <c r="Q150" s="5">
        <v>1.42</v>
      </c>
      <c r="R150" s="5">
        <v>1.18</v>
      </c>
      <c r="S150" s="5">
        <v>2.87</v>
      </c>
      <c r="T150" s="5">
        <v>3.46</v>
      </c>
      <c r="U150" s="5">
        <v>13.34</v>
      </c>
      <c r="V150" s="5">
        <v>8.1</v>
      </c>
      <c r="W150" s="5">
        <v>0.17</v>
      </c>
      <c r="X150" s="5">
        <v>-0.18</v>
      </c>
      <c r="Y150" s="5">
        <v>-3.08</v>
      </c>
      <c r="Z150" s="5">
        <v>-11.22</v>
      </c>
      <c r="AA150" s="5">
        <v>18.39</v>
      </c>
      <c r="AB150" s="5">
        <v>0.81</v>
      </c>
      <c r="AC150" s="5">
        <v>-13.47</v>
      </c>
      <c r="AD150" s="5">
        <v>-0.74</v>
      </c>
      <c r="AE150" s="5">
        <v>-0.12</v>
      </c>
      <c r="AF150" s="5">
        <v>-0.06</v>
      </c>
      <c r="AG150" s="5">
        <v>0</v>
      </c>
      <c r="AH150" s="5">
        <v>0.28000000000000003</v>
      </c>
      <c r="AI150" s="5">
        <v>0.05</v>
      </c>
      <c r="AJ150" s="5">
        <v>7.0000000000000007E-2</v>
      </c>
      <c r="AK150" s="5">
        <v>-0.03</v>
      </c>
      <c r="AL150" s="5">
        <v>0.08</v>
      </c>
      <c r="AM150" s="5">
        <v>0.09</v>
      </c>
      <c r="AN150" s="5">
        <v>0.11</v>
      </c>
      <c r="AO150" s="5">
        <v>-0.65</v>
      </c>
      <c r="AP150" s="5">
        <v>2.69</v>
      </c>
      <c r="AQ150" s="5">
        <v>0</v>
      </c>
      <c r="AR150" s="5">
        <v>-0.75</v>
      </c>
      <c r="AS150" s="5">
        <v>-0.79</v>
      </c>
      <c r="AT150" s="5">
        <v>-0.9</v>
      </c>
      <c r="AU150" s="5">
        <v>0.45</v>
      </c>
      <c r="AV150" s="25">
        <v>146.15</v>
      </c>
      <c r="AW150" s="25">
        <v>214.99399999999901</v>
      </c>
      <c r="AX150" s="26">
        <v>223</v>
      </c>
      <c r="AY150" s="27">
        <v>197.702</v>
      </c>
      <c r="AZ150" s="26">
        <v>249</v>
      </c>
      <c r="BA150" s="27">
        <v>204.97800000000001</v>
      </c>
      <c r="BB150" s="26">
        <v>172</v>
      </c>
      <c r="BC150" s="13"/>
      <c r="BD150" s="16">
        <v>17.399999999999999</v>
      </c>
      <c r="BE150" s="16">
        <v>3.1</v>
      </c>
      <c r="BF150" s="16">
        <v>18</v>
      </c>
      <c r="BG150" s="16">
        <v>99.3</v>
      </c>
      <c r="BH150" s="13">
        <v>2</v>
      </c>
      <c r="BI150" s="13">
        <v>1</v>
      </c>
      <c r="BJ150" s="13">
        <v>2</v>
      </c>
      <c r="BK150" s="13">
        <v>2</v>
      </c>
      <c r="BL150" s="13">
        <v>2</v>
      </c>
      <c r="BM150" s="13">
        <v>2</v>
      </c>
      <c r="BN150" s="13">
        <v>1</v>
      </c>
      <c r="BO150" s="13">
        <v>2</v>
      </c>
    </row>
    <row r="151" spans="1:67" ht="15.6" x14ac:dyDescent="0.3">
      <c r="A151">
        <v>135</v>
      </c>
      <c r="B151" t="s">
        <v>563</v>
      </c>
      <c r="C151" s="9">
        <v>242624</v>
      </c>
      <c r="D151" s="11">
        <v>134</v>
      </c>
      <c r="E151" s="11">
        <v>232473</v>
      </c>
      <c r="F151" s="11">
        <v>2023</v>
      </c>
      <c r="G151" s="5" t="s">
        <v>227</v>
      </c>
      <c r="H151" s="5">
        <v>2023</v>
      </c>
      <c r="I151" s="5" t="s">
        <v>228</v>
      </c>
      <c r="J151" s="5">
        <v>2</v>
      </c>
      <c r="K151" s="5">
        <v>2</v>
      </c>
      <c r="L151" s="5" t="s">
        <v>62</v>
      </c>
      <c r="M151" s="5">
        <v>6.83</v>
      </c>
      <c r="N151" s="5">
        <v>9.0399999999999991</v>
      </c>
      <c r="O151" s="5">
        <v>10.64</v>
      </c>
      <c r="P151" s="5">
        <v>8.41</v>
      </c>
      <c r="Q151" s="5">
        <v>1.46</v>
      </c>
      <c r="R151" s="5">
        <v>0.87</v>
      </c>
      <c r="S151" s="5">
        <v>0.67</v>
      </c>
      <c r="T151" s="5">
        <v>0.83</v>
      </c>
      <c r="U151" s="5">
        <v>26.09</v>
      </c>
      <c r="V151" s="5">
        <v>19.649999999999999</v>
      </c>
      <c r="W151" s="5">
        <v>-0.12</v>
      </c>
      <c r="X151" s="5">
        <v>-0.62</v>
      </c>
      <c r="Y151" s="5">
        <v>-1.36</v>
      </c>
      <c r="Z151" s="5">
        <v>-14.93</v>
      </c>
      <c r="AA151" s="5">
        <v>18.989999999999998</v>
      </c>
      <c r="AB151" s="5">
        <v>2.5299999999999998</v>
      </c>
      <c r="AC151" s="5">
        <v>-29.27</v>
      </c>
      <c r="AD151" s="5">
        <v>-1.04</v>
      </c>
      <c r="AE151" s="5">
        <v>-0.39</v>
      </c>
      <c r="AF151" s="5">
        <v>-0.44</v>
      </c>
      <c r="AG151" s="5">
        <v>0</v>
      </c>
      <c r="AH151" s="5">
        <v>0.21</v>
      </c>
      <c r="AI151" s="5">
        <v>0.18</v>
      </c>
      <c r="AJ151" s="5">
        <v>0.05</v>
      </c>
      <c r="AK151" s="5">
        <v>0.05</v>
      </c>
      <c r="AL151" s="5">
        <v>0.12</v>
      </c>
      <c r="AM151" s="5">
        <v>0.05</v>
      </c>
      <c r="AN151" s="5">
        <v>-0.16</v>
      </c>
      <c r="AO151" s="5">
        <v>0.22</v>
      </c>
      <c r="AP151" s="5">
        <v>1.35</v>
      </c>
      <c r="AQ151" s="5">
        <v>0</v>
      </c>
      <c r="AR151" s="5">
        <v>-0.03</v>
      </c>
      <c r="AS151" s="5">
        <v>0.12</v>
      </c>
      <c r="AT151" s="5">
        <v>-0.7</v>
      </c>
      <c r="AU151" s="5">
        <v>0.16</v>
      </c>
      <c r="AV151" s="25">
        <v>158.78</v>
      </c>
      <c r="AW151" s="25">
        <v>232.26949999999999</v>
      </c>
      <c r="AX151" s="26">
        <v>90</v>
      </c>
      <c r="AY151" s="27">
        <v>223.6215</v>
      </c>
      <c r="AZ151" s="26">
        <v>69</v>
      </c>
      <c r="BA151" s="27">
        <v>213.46549999999999</v>
      </c>
      <c r="BB151" s="26">
        <v>104</v>
      </c>
      <c r="BC151" s="13" t="s">
        <v>726</v>
      </c>
      <c r="BD151" s="16">
        <v>18.899999999999999</v>
      </c>
      <c r="BE151" s="16">
        <v>4</v>
      </c>
      <c r="BF151" s="16">
        <v>21</v>
      </c>
      <c r="BG151" s="16">
        <v>98.9</v>
      </c>
      <c r="BH151" s="13">
        <v>2</v>
      </c>
      <c r="BI151" s="13">
        <v>1</v>
      </c>
      <c r="BJ151" s="13">
        <v>3</v>
      </c>
      <c r="BK151" s="13">
        <v>2</v>
      </c>
      <c r="BL151" s="13">
        <v>2</v>
      </c>
      <c r="BM151" s="13">
        <v>2</v>
      </c>
      <c r="BN151" s="13">
        <v>1</v>
      </c>
      <c r="BO151" s="13">
        <v>1</v>
      </c>
    </row>
    <row r="152" spans="1:67" ht="15.6" x14ac:dyDescent="0.3">
      <c r="A152">
        <v>136</v>
      </c>
      <c r="B152" t="s">
        <v>562</v>
      </c>
      <c r="C152" s="9">
        <v>240954</v>
      </c>
      <c r="D152" s="11">
        <v>135</v>
      </c>
      <c r="E152" s="11" t="s">
        <v>703</v>
      </c>
      <c r="F152" s="11">
        <v>2020</v>
      </c>
      <c r="G152" s="5" t="s">
        <v>84</v>
      </c>
      <c r="H152" s="5">
        <v>2020</v>
      </c>
      <c r="I152" s="5" t="s">
        <v>229</v>
      </c>
      <c r="J152" s="5">
        <v>2</v>
      </c>
      <c r="K152" s="5">
        <v>2</v>
      </c>
      <c r="L152" s="5" t="s">
        <v>59</v>
      </c>
      <c r="M152" s="5">
        <v>7.78</v>
      </c>
      <c r="N152" s="5">
        <v>11.81</v>
      </c>
      <c r="O152" s="5">
        <v>13.72</v>
      </c>
      <c r="P152" s="5">
        <v>11.24</v>
      </c>
      <c r="Q152" s="5">
        <v>2.44</v>
      </c>
      <c r="R152" s="5">
        <v>1.63</v>
      </c>
      <c r="S152" s="5">
        <v>2.34</v>
      </c>
      <c r="T152" s="5">
        <v>2.5</v>
      </c>
      <c r="U152" s="5">
        <v>25.06</v>
      </c>
      <c r="V152" s="5">
        <v>15.99</v>
      </c>
      <c r="W152" s="5">
        <v>-0.23</v>
      </c>
      <c r="X152" s="5">
        <v>-0.52</v>
      </c>
      <c r="Y152" s="5">
        <v>-1.21</v>
      </c>
      <c r="Z152" s="5">
        <v>-10.55</v>
      </c>
      <c r="AA152" s="5">
        <v>19.420000000000002</v>
      </c>
      <c r="AB152" s="5">
        <v>1.43</v>
      </c>
      <c r="AC152" s="5">
        <v>-52.51</v>
      </c>
      <c r="AD152" s="5">
        <v>-1.19</v>
      </c>
      <c r="AE152" s="5">
        <v>-0.47</v>
      </c>
      <c r="AF152" s="5">
        <v>-0.01</v>
      </c>
      <c r="AG152" s="5">
        <v>0</v>
      </c>
      <c r="AH152" s="5">
        <v>0.22</v>
      </c>
      <c r="AI152" s="5">
        <v>0.17</v>
      </c>
      <c r="AJ152" s="5">
        <v>0.03</v>
      </c>
      <c r="AK152" s="5">
        <v>0.06</v>
      </c>
      <c r="AL152" s="5">
        <v>0.18</v>
      </c>
      <c r="AM152" s="5">
        <v>0.05</v>
      </c>
      <c r="AN152" s="5">
        <v>-0.41</v>
      </c>
      <c r="AO152" s="5">
        <v>-0.4</v>
      </c>
      <c r="AP152" s="5">
        <v>1.7</v>
      </c>
      <c r="AQ152" s="5">
        <v>0</v>
      </c>
      <c r="AR152" s="5">
        <v>-0.45</v>
      </c>
      <c r="AS152" s="5">
        <v>-0.44</v>
      </c>
      <c r="AT152" s="5">
        <v>-0.04</v>
      </c>
      <c r="AU152" s="5">
        <v>0.44</v>
      </c>
      <c r="AV152" s="25">
        <v>158.86000000000001</v>
      </c>
      <c r="AW152" s="25">
        <v>240.04149999999899</v>
      </c>
      <c r="AX152" s="26">
        <v>47</v>
      </c>
      <c r="AY152" s="27">
        <v>230.185</v>
      </c>
      <c r="AZ152" s="26">
        <v>40</v>
      </c>
      <c r="BA152" s="27">
        <v>225.352</v>
      </c>
      <c r="BB152" s="26">
        <v>31</v>
      </c>
      <c r="BC152" s="13"/>
      <c r="BD152" s="16">
        <v>18.2</v>
      </c>
      <c r="BE152" s="16">
        <v>2.6</v>
      </c>
      <c r="BF152" s="16">
        <v>14.5</v>
      </c>
      <c r="BG152" s="16">
        <v>99.8</v>
      </c>
      <c r="BH152" s="13">
        <v>2</v>
      </c>
      <c r="BI152" s="13">
        <v>2</v>
      </c>
      <c r="BJ152" s="13">
        <v>1</v>
      </c>
      <c r="BK152" s="13">
        <v>2</v>
      </c>
      <c r="BL152" s="13">
        <v>2</v>
      </c>
      <c r="BM152" s="13">
        <v>1</v>
      </c>
      <c r="BN152" s="13">
        <v>1</v>
      </c>
      <c r="BO152" s="13">
        <v>3</v>
      </c>
    </row>
    <row r="153" spans="1:67" ht="15.6" x14ac:dyDescent="0.3">
      <c r="A153">
        <v>137</v>
      </c>
      <c r="B153" t="s">
        <v>561</v>
      </c>
      <c r="C153" s="9">
        <v>241063</v>
      </c>
      <c r="D153" s="11">
        <v>136</v>
      </c>
      <c r="E153" s="11">
        <v>211938</v>
      </c>
      <c r="F153" s="11">
        <v>2021</v>
      </c>
      <c r="G153" s="5" t="s">
        <v>67</v>
      </c>
      <c r="H153" s="5">
        <v>2021</v>
      </c>
      <c r="I153" s="5" t="s">
        <v>230</v>
      </c>
      <c r="J153" s="5">
        <v>2</v>
      </c>
      <c r="K153" s="5">
        <v>2</v>
      </c>
      <c r="L153" s="5" t="s">
        <v>62</v>
      </c>
      <c r="M153" s="5">
        <v>7.36</v>
      </c>
      <c r="N153" s="5">
        <v>10.15</v>
      </c>
      <c r="O153" s="5">
        <v>12.55</v>
      </c>
      <c r="P153" s="5">
        <v>9.4499999999999993</v>
      </c>
      <c r="Q153" s="5">
        <v>1.38</v>
      </c>
      <c r="R153" s="5">
        <v>0.65</v>
      </c>
      <c r="S153" s="5">
        <v>2.4700000000000002</v>
      </c>
      <c r="T153" s="5">
        <v>2.4700000000000002</v>
      </c>
      <c r="U153" s="5">
        <v>21</v>
      </c>
      <c r="V153" s="5">
        <v>15.98</v>
      </c>
      <c r="W153" s="5">
        <v>-0.93</v>
      </c>
      <c r="X153" s="5">
        <v>-1.1000000000000001</v>
      </c>
      <c r="Y153" s="5">
        <v>-0.66</v>
      </c>
      <c r="Z153" s="5">
        <v>-12.57</v>
      </c>
      <c r="AA153" s="5">
        <v>20.12</v>
      </c>
      <c r="AB153" s="5">
        <v>-2.1800000000000002</v>
      </c>
      <c r="AC153" s="5">
        <v>-68.069999999999993</v>
      </c>
      <c r="AD153" s="5">
        <v>-0.89</v>
      </c>
      <c r="AE153" s="5">
        <v>0.19</v>
      </c>
      <c r="AF153" s="5">
        <v>-0.3</v>
      </c>
      <c r="AG153" s="5">
        <v>0</v>
      </c>
      <c r="AH153" s="5">
        <v>0.31</v>
      </c>
      <c r="AI153" s="5">
        <v>0.25</v>
      </c>
      <c r="AJ153" s="5">
        <v>7.0000000000000007E-2</v>
      </c>
      <c r="AK153" s="5">
        <v>0.05</v>
      </c>
      <c r="AL153" s="5">
        <v>0.18</v>
      </c>
      <c r="AM153" s="5">
        <v>0.06</v>
      </c>
      <c r="AN153" s="5">
        <v>-0.83</v>
      </c>
      <c r="AO153" s="5">
        <v>-0.33</v>
      </c>
      <c r="AP153" s="5">
        <v>2.83</v>
      </c>
      <c r="AQ153" s="5">
        <v>0</v>
      </c>
      <c r="AR153" s="5">
        <v>-0.01</v>
      </c>
      <c r="AS153" s="5">
        <v>0.05</v>
      </c>
      <c r="AT153" s="5">
        <v>-0.43</v>
      </c>
      <c r="AU153" s="5">
        <v>0.37</v>
      </c>
      <c r="AV153" s="25">
        <v>166.92</v>
      </c>
      <c r="AW153" s="25">
        <v>243.514499999999</v>
      </c>
      <c r="AX153" s="26">
        <v>28</v>
      </c>
      <c r="AY153" s="27">
        <v>234.6825</v>
      </c>
      <c r="AZ153" s="26">
        <v>25</v>
      </c>
      <c r="BA153" s="27">
        <v>223.14449999999999</v>
      </c>
      <c r="BB153" s="26">
        <v>50</v>
      </c>
      <c r="BC153" s="13"/>
      <c r="BD153" s="16">
        <v>17.2</v>
      </c>
      <c r="BE153" s="16">
        <v>2.7</v>
      </c>
      <c r="BF153" s="16">
        <v>16</v>
      </c>
      <c r="BG153" s="16">
        <v>99.6</v>
      </c>
      <c r="BH153" s="13">
        <v>2</v>
      </c>
      <c r="BI153" s="13">
        <v>1</v>
      </c>
      <c r="BJ153" s="13">
        <v>2</v>
      </c>
      <c r="BK153" s="13">
        <v>2</v>
      </c>
      <c r="BL153" s="13">
        <v>2</v>
      </c>
      <c r="BM153" s="13">
        <v>2</v>
      </c>
      <c r="BN153" s="13">
        <v>1</v>
      </c>
      <c r="BO153" s="13">
        <v>1</v>
      </c>
    </row>
    <row r="154" spans="1:67" ht="15.6" x14ac:dyDescent="0.3">
      <c r="A154">
        <v>138</v>
      </c>
      <c r="B154" t="s">
        <v>560</v>
      </c>
      <c r="C154" s="9">
        <v>240757</v>
      </c>
      <c r="D154" s="11">
        <v>137</v>
      </c>
      <c r="E154" s="11">
        <v>223540</v>
      </c>
      <c r="F154" s="11">
        <v>2022</v>
      </c>
      <c r="G154" s="5" t="s">
        <v>114</v>
      </c>
      <c r="H154" s="5">
        <v>2021</v>
      </c>
      <c r="I154" s="5" t="s">
        <v>231</v>
      </c>
      <c r="J154" s="5">
        <v>2</v>
      </c>
      <c r="K154" s="5">
        <v>2</v>
      </c>
      <c r="L154" s="5" t="s">
        <v>62</v>
      </c>
      <c r="M154" s="5">
        <v>5.4</v>
      </c>
      <c r="N154" s="5">
        <v>8.8000000000000007</v>
      </c>
      <c r="O154" s="5">
        <v>11.84</v>
      </c>
      <c r="P154" s="5">
        <v>10.01</v>
      </c>
      <c r="Q154" s="5">
        <v>1.01</v>
      </c>
      <c r="R154" s="5">
        <v>0.68</v>
      </c>
      <c r="S154" s="5">
        <v>1.7</v>
      </c>
      <c r="T154" s="5">
        <v>2.04</v>
      </c>
      <c r="U154" s="5">
        <v>22.89</v>
      </c>
      <c r="V154" s="5">
        <v>14.38</v>
      </c>
      <c r="W154" s="5">
        <v>0.4</v>
      </c>
      <c r="X154" s="5">
        <v>-0.09</v>
      </c>
      <c r="Y154" s="5">
        <v>-2.7</v>
      </c>
      <c r="Z154" s="5">
        <v>-17.510000000000002</v>
      </c>
      <c r="AA154" s="5">
        <v>21.07</v>
      </c>
      <c r="AB154" s="5">
        <v>3.45</v>
      </c>
      <c r="AC154" s="5">
        <v>-36.15</v>
      </c>
      <c r="AD154" s="5">
        <v>-0.81</v>
      </c>
      <c r="AE154" s="5">
        <v>-0.19</v>
      </c>
      <c r="AF154" s="5">
        <v>-0.15</v>
      </c>
      <c r="AG154" s="5">
        <v>0</v>
      </c>
      <c r="AH154" s="5">
        <v>0.17</v>
      </c>
      <c r="AI154" s="5">
        <v>7.0000000000000007E-2</v>
      </c>
      <c r="AJ154" s="5">
        <v>0.04</v>
      </c>
      <c r="AK154" s="5">
        <v>0</v>
      </c>
      <c r="AL154" s="5">
        <v>0.15</v>
      </c>
      <c r="AM154" s="5">
        <v>0.01</v>
      </c>
      <c r="AN154" s="5">
        <v>-1.0900000000000001</v>
      </c>
      <c r="AO154" s="5">
        <v>-0.65</v>
      </c>
      <c r="AP154" s="5">
        <v>2.33</v>
      </c>
      <c r="AQ154" s="5">
        <v>0</v>
      </c>
      <c r="AR154" s="5">
        <v>-0.55000000000000004</v>
      </c>
      <c r="AS154" s="5">
        <v>-0.42</v>
      </c>
      <c r="AT154" s="5">
        <v>-0.42</v>
      </c>
      <c r="AU154" s="5">
        <v>0.24</v>
      </c>
      <c r="AV154" s="25">
        <v>147.02000000000001</v>
      </c>
      <c r="AW154" s="25">
        <v>205.95299999999901</v>
      </c>
      <c r="AX154" s="26">
        <v>275</v>
      </c>
      <c r="AY154" s="27">
        <v>189.95150000000001</v>
      </c>
      <c r="AZ154" s="26">
        <v>278</v>
      </c>
      <c r="BA154" s="27">
        <v>189.8295</v>
      </c>
      <c r="BB154" s="26">
        <v>269</v>
      </c>
      <c r="BC154" s="13"/>
      <c r="BD154" s="16">
        <v>18</v>
      </c>
      <c r="BE154" s="16">
        <v>2.9</v>
      </c>
      <c r="BF154" s="16">
        <v>16</v>
      </c>
      <c r="BG154" s="16">
        <v>99.3</v>
      </c>
      <c r="BH154" s="13">
        <v>2</v>
      </c>
      <c r="BI154" s="13">
        <v>1</v>
      </c>
      <c r="BJ154" s="13">
        <v>2</v>
      </c>
      <c r="BK154" s="13">
        <v>2</v>
      </c>
      <c r="BL154" s="13">
        <v>2</v>
      </c>
      <c r="BM154" s="13">
        <v>2</v>
      </c>
      <c r="BN154" s="13">
        <v>1</v>
      </c>
      <c r="BO154" s="13">
        <v>2</v>
      </c>
    </row>
    <row r="155" spans="1:67" ht="15.6" x14ac:dyDescent="0.3">
      <c r="A155">
        <v>139</v>
      </c>
      <c r="B155" t="s">
        <v>559</v>
      </c>
      <c r="C155" s="9">
        <v>240101</v>
      </c>
      <c r="D155" s="11">
        <v>138</v>
      </c>
      <c r="E155" s="11">
        <v>220032</v>
      </c>
      <c r="F155" s="11">
        <v>2022</v>
      </c>
      <c r="G155" s="5" t="s">
        <v>88</v>
      </c>
      <c r="H155" s="5">
        <v>2021</v>
      </c>
      <c r="I155" s="5" t="s">
        <v>232</v>
      </c>
      <c r="J155" s="5">
        <v>2</v>
      </c>
      <c r="K155" s="5">
        <v>2</v>
      </c>
      <c r="L155" s="5" t="s">
        <v>62</v>
      </c>
      <c r="M155" s="5">
        <v>5.38</v>
      </c>
      <c r="N155" s="5">
        <v>9.69</v>
      </c>
      <c r="O155" s="5">
        <v>11.25</v>
      </c>
      <c r="P155" s="5">
        <v>7.67</v>
      </c>
      <c r="Q155" s="5">
        <v>1.68</v>
      </c>
      <c r="R155" s="5">
        <v>1.39</v>
      </c>
      <c r="S155" s="5">
        <v>2.72</v>
      </c>
      <c r="T155" s="5">
        <v>3.2</v>
      </c>
      <c r="U155" s="5">
        <v>12.06</v>
      </c>
      <c r="V155" s="5">
        <v>4.76</v>
      </c>
      <c r="W155" s="5">
        <v>-0.23</v>
      </c>
      <c r="X155" s="5">
        <v>-0.83</v>
      </c>
      <c r="Y155" s="5">
        <v>-1.8</v>
      </c>
      <c r="Z155" s="5">
        <v>-14.52</v>
      </c>
      <c r="AA155" s="5">
        <v>20.07</v>
      </c>
      <c r="AB155" s="5">
        <v>-0.59</v>
      </c>
      <c r="AC155" s="5">
        <v>-37.53</v>
      </c>
      <c r="AD155" s="5">
        <v>-0.85</v>
      </c>
      <c r="AE155" s="5">
        <v>-0.6</v>
      </c>
      <c r="AF155" s="5">
        <v>-0.22</v>
      </c>
      <c r="AG155" s="5">
        <v>0</v>
      </c>
      <c r="AH155" s="5">
        <v>0.28999999999999998</v>
      </c>
      <c r="AI155" s="5">
        <v>0.12</v>
      </c>
      <c r="AJ155" s="5">
        <v>0.05</v>
      </c>
      <c r="AK155" s="5">
        <v>0.03</v>
      </c>
      <c r="AL155" s="5">
        <v>0.16</v>
      </c>
      <c r="AM155" s="5">
        <v>0.08</v>
      </c>
      <c r="AN155" s="5">
        <v>0.16</v>
      </c>
      <c r="AO155" s="5">
        <v>-0.12</v>
      </c>
      <c r="AP155" s="5">
        <v>-0.38</v>
      </c>
      <c r="AQ155" s="5">
        <v>0</v>
      </c>
      <c r="AR155" s="5">
        <v>-0.34</v>
      </c>
      <c r="AS155" s="5">
        <v>-0.35</v>
      </c>
      <c r="AT155" s="5">
        <v>-0.31</v>
      </c>
      <c r="AU155" s="5">
        <v>0.51</v>
      </c>
      <c r="AV155" s="25">
        <v>152.91</v>
      </c>
      <c r="AW155" s="25">
        <v>226.3665</v>
      </c>
      <c r="AX155" s="26">
        <v>142</v>
      </c>
      <c r="AY155" s="27">
        <v>207.80949999999899</v>
      </c>
      <c r="AZ155" s="26">
        <v>187</v>
      </c>
      <c r="BA155" s="27">
        <v>213.25550000000001</v>
      </c>
      <c r="BB155" s="26">
        <v>107</v>
      </c>
      <c r="BC155" s="13"/>
      <c r="BD155" s="16">
        <v>17.600000000000001</v>
      </c>
      <c r="BE155" s="16">
        <v>3</v>
      </c>
      <c r="BF155" s="16">
        <v>17.2</v>
      </c>
      <c r="BG155" s="16">
        <v>99.6</v>
      </c>
      <c r="BH155" s="13">
        <v>1</v>
      </c>
      <c r="BI155" s="13">
        <v>1</v>
      </c>
      <c r="BJ155" s="13">
        <v>2</v>
      </c>
      <c r="BK155" s="13">
        <v>2</v>
      </c>
      <c r="BL155" s="13">
        <v>2</v>
      </c>
      <c r="BM155" s="13">
        <v>1</v>
      </c>
      <c r="BN155" s="13">
        <v>1</v>
      </c>
      <c r="BO155" s="13">
        <v>2</v>
      </c>
    </row>
    <row r="156" spans="1:67" ht="15.6" x14ac:dyDescent="0.3">
      <c r="A156">
        <v>140</v>
      </c>
      <c r="B156" t="s">
        <v>558</v>
      </c>
      <c r="C156" s="9">
        <v>242258</v>
      </c>
      <c r="D156" s="11">
        <v>139</v>
      </c>
      <c r="E156" s="11">
        <v>200716</v>
      </c>
      <c r="F156" s="11">
        <v>2020</v>
      </c>
      <c r="G156" s="5" t="s">
        <v>233</v>
      </c>
      <c r="H156" s="5">
        <v>2022</v>
      </c>
      <c r="I156" s="5" t="s">
        <v>234</v>
      </c>
      <c r="J156" s="5">
        <v>1</v>
      </c>
      <c r="K156" s="5">
        <v>1</v>
      </c>
      <c r="L156" s="5" t="s">
        <v>59</v>
      </c>
      <c r="M156" s="5">
        <v>6.18</v>
      </c>
      <c r="N156" s="5">
        <v>8.98</v>
      </c>
      <c r="O156" s="5">
        <v>11.36</v>
      </c>
      <c r="P156" s="5">
        <v>8.92</v>
      </c>
      <c r="Q156" s="5">
        <v>2.2999999999999998</v>
      </c>
      <c r="R156" s="5">
        <v>1.64</v>
      </c>
      <c r="S156" s="5">
        <v>2.23</v>
      </c>
      <c r="T156" s="5">
        <v>2.58</v>
      </c>
      <c r="U156" s="5">
        <v>23.41</v>
      </c>
      <c r="V156" s="5">
        <v>22.68</v>
      </c>
      <c r="W156" s="5">
        <v>0.83</v>
      </c>
      <c r="X156" s="5">
        <v>0.64</v>
      </c>
      <c r="Y156" s="5">
        <v>-1.0900000000000001</v>
      </c>
      <c r="Z156" s="5">
        <v>-14.34</v>
      </c>
      <c r="AA156" s="5">
        <v>16.61</v>
      </c>
      <c r="AB156" s="5">
        <v>3.11</v>
      </c>
      <c r="AC156" s="5">
        <v>-62.39</v>
      </c>
      <c r="AD156" s="5">
        <v>-1.06</v>
      </c>
      <c r="AE156" s="5">
        <v>-0.56000000000000005</v>
      </c>
      <c r="AF156" s="5">
        <v>-0.14000000000000001</v>
      </c>
      <c r="AG156" s="5">
        <v>0</v>
      </c>
      <c r="AH156" s="5">
        <v>0.18</v>
      </c>
      <c r="AI156" s="5">
        <v>-0.02</v>
      </c>
      <c r="AJ156" s="5">
        <v>0.04</v>
      </c>
      <c r="AK156" s="5">
        <v>-0.01</v>
      </c>
      <c r="AL156" s="5">
        <v>0.12</v>
      </c>
      <c r="AM156" s="5">
        <v>0.04</v>
      </c>
      <c r="AN156" s="5">
        <v>-0.2</v>
      </c>
      <c r="AO156" s="5">
        <v>0.43</v>
      </c>
      <c r="AP156" s="5">
        <v>-1.97</v>
      </c>
      <c r="AQ156" s="5">
        <v>0</v>
      </c>
      <c r="AR156" s="5">
        <v>-0.21</v>
      </c>
      <c r="AS156" s="5">
        <v>-0.08</v>
      </c>
      <c r="AT156" s="5">
        <v>-0.37</v>
      </c>
      <c r="AU156" s="5">
        <v>0.49</v>
      </c>
      <c r="AV156" s="25">
        <v>153.47</v>
      </c>
      <c r="AW156" s="25">
        <v>222.48949999999999</v>
      </c>
      <c r="AX156" s="26">
        <v>172</v>
      </c>
      <c r="AY156" s="27">
        <v>210.82499999999999</v>
      </c>
      <c r="AZ156" s="26">
        <v>170</v>
      </c>
      <c r="BA156" s="27">
        <v>213.43700000000001</v>
      </c>
      <c r="BB156" s="26">
        <v>105</v>
      </c>
      <c r="BC156" s="13"/>
      <c r="BD156" s="16">
        <v>18</v>
      </c>
      <c r="BE156" s="16">
        <v>2.8</v>
      </c>
      <c r="BF156" s="16">
        <v>15.7</v>
      </c>
      <c r="BG156" s="16">
        <v>99.6</v>
      </c>
      <c r="BH156" s="13">
        <v>2</v>
      </c>
      <c r="BI156" s="13">
        <v>1</v>
      </c>
      <c r="BJ156" s="13">
        <v>2</v>
      </c>
      <c r="BK156" s="13">
        <v>2</v>
      </c>
      <c r="BL156" s="13">
        <v>2</v>
      </c>
      <c r="BM156" s="13">
        <v>2</v>
      </c>
      <c r="BN156" s="13">
        <v>1</v>
      </c>
      <c r="BO156" s="13">
        <v>2</v>
      </c>
    </row>
    <row r="157" spans="1:67" ht="15.6" x14ac:dyDescent="0.3">
      <c r="A157">
        <v>141</v>
      </c>
      <c r="B157" t="s">
        <v>557</v>
      </c>
      <c r="C157" s="9">
        <v>241514</v>
      </c>
      <c r="D157" s="11">
        <v>140</v>
      </c>
      <c r="E157" s="11">
        <v>211844</v>
      </c>
      <c r="F157" s="11">
        <v>2021</v>
      </c>
      <c r="G157" s="5" t="s">
        <v>74</v>
      </c>
      <c r="H157" s="5">
        <v>2019</v>
      </c>
      <c r="I157" s="5" t="s">
        <v>235</v>
      </c>
      <c r="J157" s="5">
        <v>2</v>
      </c>
      <c r="K157" s="5">
        <v>2</v>
      </c>
      <c r="L157" s="5" t="s">
        <v>62</v>
      </c>
      <c r="M157" s="5">
        <v>3.88</v>
      </c>
      <c r="N157" s="5">
        <v>9.6</v>
      </c>
      <c r="O157" s="5">
        <v>12.17</v>
      </c>
      <c r="P157" s="5">
        <v>11.31</v>
      </c>
      <c r="Q157" s="5">
        <v>0.62</v>
      </c>
      <c r="R157" s="5">
        <v>0.2</v>
      </c>
      <c r="S157" s="5">
        <v>1.27</v>
      </c>
      <c r="T157" s="5">
        <v>1.26</v>
      </c>
      <c r="U157" s="5">
        <v>19.29</v>
      </c>
      <c r="V157" s="5">
        <v>11.63</v>
      </c>
      <c r="W157" s="5">
        <v>-0.48</v>
      </c>
      <c r="X157" s="5">
        <v>-0.49</v>
      </c>
      <c r="Y157" s="5">
        <v>-2</v>
      </c>
      <c r="Z157" s="5">
        <v>-11.73</v>
      </c>
      <c r="AA157" s="5">
        <v>14.47</v>
      </c>
      <c r="AB157" s="5">
        <v>3.98</v>
      </c>
      <c r="AC157" s="5">
        <v>-43.64</v>
      </c>
      <c r="AD157" s="5">
        <v>-0.97</v>
      </c>
      <c r="AE157" s="5">
        <v>-0.87</v>
      </c>
      <c r="AF157" s="5">
        <v>-0.26</v>
      </c>
      <c r="AG157" s="5">
        <v>0</v>
      </c>
      <c r="AH157" s="5">
        <v>0.22</v>
      </c>
      <c r="AI157" s="5">
        <v>0.25</v>
      </c>
      <c r="AJ157" s="5">
        <v>0.06</v>
      </c>
      <c r="AK157" s="5">
        <v>0.02</v>
      </c>
      <c r="AL157" s="5">
        <v>0.17</v>
      </c>
      <c r="AM157" s="5">
        <v>0.02</v>
      </c>
      <c r="AN157" s="5">
        <v>1.6</v>
      </c>
      <c r="AO157" s="5">
        <v>0.01</v>
      </c>
      <c r="AP157" s="5">
        <v>-0.26</v>
      </c>
      <c r="AQ157" s="5">
        <v>0</v>
      </c>
      <c r="AR157" s="5">
        <v>-0.17</v>
      </c>
      <c r="AS157" s="5">
        <v>0.02</v>
      </c>
      <c r="AT157" s="5">
        <v>-0.27</v>
      </c>
      <c r="AU157" s="5">
        <v>0.24</v>
      </c>
      <c r="AV157" s="25">
        <v>151.54</v>
      </c>
      <c r="AW157" s="25">
        <v>209.15449999999899</v>
      </c>
      <c r="AX157" s="26">
        <v>260</v>
      </c>
      <c r="AY157" s="27">
        <v>202.16449999999901</v>
      </c>
      <c r="AZ157" s="26">
        <v>220</v>
      </c>
      <c r="BA157" s="27">
        <v>194.89249999999899</v>
      </c>
      <c r="BB157" s="26">
        <v>246</v>
      </c>
      <c r="BC157" s="13"/>
      <c r="BD157" s="16">
        <v>18.3</v>
      </c>
      <c r="BE157" s="16">
        <v>2.9</v>
      </c>
      <c r="BF157" s="16">
        <v>16.100000000000001</v>
      </c>
      <c r="BG157" s="16">
        <v>99.4</v>
      </c>
      <c r="BH157" s="13">
        <v>2</v>
      </c>
      <c r="BI157" s="13">
        <v>1</v>
      </c>
      <c r="BJ157" s="13">
        <v>2</v>
      </c>
      <c r="BK157" s="13">
        <v>2</v>
      </c>
      <c r="BL157" s="13">
        <v>2</v>
      </c>
      <c r="BM157" s="13">
        <v>2</v>
      </c>
      <c r="BN157" s="13">
        <v>1</v>
      </c>
      <c r="BO157" s="13">
        <v>2</v>
      </c>
    </row>
    <row r="158" spans="1:67" ht="15.6" x14ac:dyDescent="0.3">
      <c r="A158">
        <v>142</v>
      </c>
      <c r="B158" t="s">
        <v>556</v>
      </c>
      <c r="C158" s="9">
        <v>240581</v>
      </c>
      <c r="D158" s="11">
        <v>141</v>
      </c>
      <c r="E158" s="11">
        <v>200160</v>
      </c>
      <c r="F158" s="11">
        <v>2020</v>
      </c>
      <c r="G158" s="5" t="s">
        <v>112</v>
      </c>
      <c r="H158" s="5">
        <v>2019</v>
      </c>
      <c r="I158" s="5" t="s">
        <v>236</v>
      </c>
      <c r="J158" s="5">
        <v>2</v>
      </c>
      <c r="K158" s="5">
        <v>2</v>
      </c>
      <c r="L158" s="5" t="s">
        <v>62</v>
      </c>
      <c r="M158" s="5">
        <v>3.7</v>
      </c>
      <c r="N158" s="5">
        <v>6.05</v>
      </c>
      <c r="O158" s="5">
        <v>8.06</v>
      </c>
      <c r="P158" s="5">
        <v>5.2</v>
      </c>
      <c r="Q158" s="5">
        <v>0.87</v>
      </c>
      <c r="R158" s="5">
        <v>0.66</v>
      </c>
      <c r="S158" s="5">
        <v>1.1599999999999999</v>
      </c>
      <c r="T158" s="5">
        <v>1.58</v>
      </c>
      <c r="U158" s="5">
        <v>18.149999999999999</v>
      </c>
      <c r="V158" s="5">
        <v>9.9700000000000006</v>
      </c>
      <c r="W158" s="5">
        <v>-0.77</v>
      </c>
      <c r="X158" s="5">
        <v>-0.98</v>
      </c>
      <c r="Y158" s="5">
        <v>-1.1100000000000001</v>
      </c>
      <c r="Z158" s="5">
        <v>-13.81</v>
      </c>
      <c r="AA158" s="5">
        <v>18.329999999999998</v>
      </c>
      <c r="AB158" s="5">
        <v>-4.22</v>
      </c>
      <c r="AC158" s="5">
        <v>-25.38</v>
      </c>
      <c r="AD158" s="5">
        <v>-0.42</v>
      </c>
      <c r="AE158" s="5">
        <v>-0.18</v>
      </c>
      <c r="AF158" s="5">
        <v>0.11</v>
      </c>
      <c r="AG158" s="5">
        <v>0</v>
      </c>
      <c r="AH158" s="5">
        <v>0.23</v>
      </c>
      <c r="AI158" s="5">
        <v>0.17</v>
      </c>
      <c r="AJ158" s="5">
        <v>0.06</v>
      </c>
      <c r="AK158" s="5">
        <v>0.01</v>
      </c>
      <c r="AL158" s="5">
        <v>0.13</v>
      </c>
      <c r="AM158" s="5">
        <v>0.05</v>
      </c>
      <c r="AN158" s="5">
        <v>1.41</v>
      </c>
      <c r="AO158" s="5">
        <v>-0.28000000000000003</v>
      </c>
      <c r="AP158" s="5">
        <v>2.98</v>
      </c>
      <c r="AQ158" s="5">
        <v>0</v>
      </c>
      <c r="AR158" s="5">
        <v>-0.24</v>
      </c>
      <c r="AS158" s="5">
        <v>-0.27</v>
      </c>
      <c r="AT158" s="5">
        <v>-0.56000000000000005</v>
      </c>
      <c r="AU158" s="5">
        <v>0.21</v>
      </c>
      <c r="AV158" s="25">
        <v>137.81</v>
      </c>
      <c r="AW158" s="25">
        <v>198.74549999999999</v>
      </c>
      <c r="AX158" s="26">
        <v>292</v>
      </c>
      <c r="AY158" s="27">
        <v>190.9675</v>
      </c>
      <c r="AZ158" s="26">
        <v>274</v>
      </c>
      <c r="BA158" s="27">
        <v>179.63300000000001</v>
      </c>
      <c r="BB158" s="26">
        <v>295</v>
      </c>
      <c r="BC158" s="13"/>
      <c r="BD158" s="16">
        <v>17.7</v>
      </c>
      <c r="BE158" s="16">
        <v>2.7</v>
      </c>
      <c r="BF158" s="16">
        <v>15.2</v>
      </c>
      <c r="BG158" s="16">
        <v>99.9</v>
      </c>
      <c r="BH158" s="13">
        <v>1</v>
      </c>
      <c r="BI158" s="13">
        <v>1</v>
      </c>
      <c r="BJ158" s="13">
        <v>2</v>
      </c>
      <c r="BK158" s="13">
        <v>2</v>
      </c>
      <c r="BL158" s="13">
        <v>2</v>
      </c>
      <c r="BM158" s="13">
        <v>1</v>
      </c>
      <c r="BN158" s="13">
        <v>1</v>
      </c>
      <c r="BO158" s="13">
        <v>3</v>
      </c>
    </row>
    <row r="159" spans="1:67" ht="15.6" x14ac:dyDescent="0.3">
      <c r="A159">
        <v>143</v>
      </c>
      <c r="B159" t="s">
        <v>555</v>
      </c>
      <c r="C159" s="9">
        <v>241471</v>
      </c>
      <c r="D159" s="11">
        <v>142</v>
      </c>
      <c r="E159" s="11">
        <v>223375</v>
      </c>
      <c r="F159" s="11">
        <v>2022</v>
      </c>
      <c r="G159" s="5" t="s">
        <v>80</v>
      </c>
      <c r="H159" s="5">
        <v>2022</v>
      </c>
      <c r="I159" s="5" t="s">
        <v>237</v>
      </c>
      <c r="J159" s="5">
        <v>2</v>
      </c>
      <c r="K159" s="5">
        <v>2</v>
      </c>
      <c r="L159" s="5" t="s">
        <v>62</v>
      </c>
      <c r="M159" s="5">
        <v>5.01</v>
      </c>
      <c r="N159" s="5">
        <v>9.6300000000000008</v>
      </c>
      <c r="O159" s="5">
        <v>10.59</v>
      </c>
      <c r="P159" s="5">
        <v>7.05</v>
      </c>
      <c r="Q159" s="5">
        <v>1.62</v>
      </c>
      <c r="R159" s="5">
        <v>1.48</v>
      </c>
      <c r="S159" s="5">
        <v>1.1000000000000001</v>
      </c>
      <c r="T159" s="5">
        <v>1.73</v>
      </c>
      <c r="U159" s="5">
        <v>11.38</v>
      </c>
      <c r="V159" s="5">
        <v>5</v>
      </c>
      <c r="W159" s="5">
        <v>-0.56000000000000005</v>
      </c>
      <c r="X159" s="5">
        <v>-1.19</v>
      </c>
      <c r="Y159" s="5">
        <v>-1.57</v>
      </c>
      <c r="Z159" s="5">
        <v>-7.1</v>
      </c>
      <c r="AA159" s="5">
        <v>18.95</v>
      </c>
      <c r="AB159" s="5">
        <v>-0.64</v>
      </c>
      <c r="AC159" s="5">
        <v>-28.75</v>
      </c>
      <c r="AD159" s="5">
        <v>-0.96</v>
      </c>
      <c r="AE159" s="5">
        <v>-0.12</v>
      </c>
      <c r="AF159" s="5">
        <v>-0.04</v>
      </c>
      <c r="AG159" s="5">
        <v>0</v>
      </c>
      <c r="AH159" s="5">
        <v>0.22</v>
      </c>
      <c r="AI159" s="5">
        <v>0.1</v>
      </c>
      <c r="AJ159" s="5">
        <v>0.05</v>
      </c>
      <c r="AK159" s="5">
        <v>0.02</v>
      </c>
      <c r="AL159" s="5">
        <v>0.09</v>
      </c>
      <c r="AM159" s="5">
        <v>0.06</v>
      </c>
      <c r="AN159" s="5">
        <v>0.48</v>
      </c>
      <c r="AO159" s="5">
        <v>0.75</v>
      </c>
      <c r="AP159" s="5">
        <v>0.98</v>
      </c>
      <c r="AQ159" s="5">
        <v>0</v>
      </c>
      <c r="AR159" s="5">
        <v>-0.28000000000000003</v>
      </c>
      <c r="AS159" s="5">
        <v>-0.01</v>
      </c>
      <c r="AT159" s="5">
        <v>-0.42</v>
      </c>
      <c r="AU159" s="5">
        <v>0.41</v>
      </c>
      <c r="AV159" s="25">
        <v>144.1</v>
      </c>
      <c r="AW159" s="25">
        <v>210.26849999999999</v>
      </c>
      <c r="AX159" s="26">
        <v>246</v>
      </c>
      <c r="AY159" s="27">
        <v>195.91249999999999</v>
      </c>
      <c r="AZ159" s="26">
        <v>258</v>
      </c>
      <c r="BA159" s="27">
        <v>197.43049999999999</v>
      </c>
      <c r="BB159" s="26">
        <v>229</v>
      </c>
      <c r="BC159" s="13"/>
      <c r="BD159" s="16">
        <v>18</v>
      </c>
      <c r="BE159" s="16">
        <v>3.3</v>
      </c>
      <c r="BF159" s="16">
        <v>18.399999999999999</v>
      </c>
      <c r="BG159" s="16">
        <v>98.8</v>
      </c>
      <c r="BH159" s="13">
        <v>3</v>
      </c>
      <c r="BI159" s="13">
        <v>2</v>
      </c>
      <c r="BJ159" s="13">
        <v>2</v>
      </c>
      <c r="BK159" s="13">
        <v>2</v>
      </c>
      <c r="BL159" s="13">
        <v>2</v>
      </c>
      <c r="BM159" s="13">
        <v>2</v>
      </c>
      <c r="BN159" s="13">
        <v>1</v>
      </c>
      <c r="BO159" s="13">
        <v>3</v>
      </c>
    </row>
    <row r="160" spans="1:67" ht="15.6" x14ac:dyDescent="0.3">
      <c r="A160">
        <v>144</v>
      </c>
      <c r="B160" t="s">
        <v>554</v>
      </c>
      <c r="C160" s="9">
        <v>240939</v>
      </c>
      <c r="D160" s="11">
        <v>143</v>
      </c>
      <c r="E160" s="11">
        <v>211844</v>
      </c>
      <c r="F160" s="11">
        <v>2021</v>
      </c>
      <c r="G160" s="5" t="s">
        <v>74</v>
      </c>
      <c r="H160" s="5">
        <v>2021</v>
      </c>
      <c r="I160" s="5" t="s">
        <v>238</v>
      </c>
      <c r="J160" s="5">
        <v>2</v>
      </c>
      <c r="K160" s="5">
        <v>2</v>
      </c>
      <c r="L160" s="5" t="s">
        <v>62</v>
      </c>
      <c r="M160" s="5">
        <v>6.23</v>
      </c>
      <c r="N160" s="5">
        <v>7.84</v>
      </c>
      <c r="O160" s="5">
        <v>8.84</v>
      </c>
      <c r="P160" s="5">
        <v>6.49</v>
      </c>
      <c r="Q160" s="5">
        <v>0.75</v>
      </c>
      <c r="R160" s="5">
        <v>0.74</v>
      </c>
      <c r="S160" s="5">
        <v>1.27</v>
      </c>
      <c r="T160" s="5">
        <v>1.73</v>
      </c>
      <c r="U160" s="5">
        <v>24.42</v>
      </c>
      <c r="V160" s="5">
        <v>14.71</v>
      </c>
      <c r="W160" s="5">
        <v>-0.17</v>
      </c>
      <c r="X160" s="5">
        <v>-0.36</v>
      </c>
      <c r="Y160" s="5">
        <v>-2.57</v>
      </c>
      <c r="Z160" s="5">
        <v>-11.22</v>
      </c>
      <c r="AA160" s="5">
        <v>21.76</v>
      </c>
      <c r="AB160" s="5">
        <v>3.29</v>
      </c>
      <c r="AC160" s="5">
        <v>-40.619999999999997</v>
      </c>
      <c r="AD160" s="5">
        <v>-0.76</v>
      </c>
      <c r="AE160" s="5">
        <v>-0.41</v>
      </c>
      <c r="AF160" s="5">
        <v>-0.59</v>
      </c>
      <c r="AG160" s="5">
        <v>0</v>
      </c>
      <c r="AH160" s="5">
        <v>0.15</v>
      </c>
      <c r="AI160" s="5">
        <v>0.19</v>
      </c>
      <c r="AJ160" s="5">
        <v>0.05</v>
      </c>
      <c r="AK160" s="5">
        <v>0</v>
      </c>
      <c r="AL160" s="5">
        <v>7.0000000000000007E-2</v>
      </c>
      <c r="AM160" s="5">
        <v>0.03</v>
      </c>
      <c r="AN160" s="5">
        <v>-0.26</v>
      </c>
      <c r="AO160" s="5">
        <v>0.23</v>
      </c>
      <c r="AP160" s="5">
        <v>1.78</v>
      </c>
      <c r="AQ160" s="5">
        <v>0</v>
      </c>
      <c r="AR160" s="5">
        <v>-0.38</v>
      </c>
      <c r="AS160" s="5">
        <v>-0.18</v>
      </c>
      <c r="AT160" s="5">
        <v>-0.31</v>
      </c>
      <c r="AU160" s="5">
        <v>0.15</v>
      </c>
      <c r="AV160" s="25">
        <v>154.59</v>
      </c>
      <c r="AW160" s="25">
        <v>232.4675</v>
      </c>
      <c r="AX160" s="26">
        <v>88</v>
      </c>
      <c r="AY160" s="27">
        <v>217.24199999999999</v>
      </c>
      <c r="AZ160" s="26">
        <v>107</v>
      </c>
      <c r="BA160" s="27">
        <v>212.5795</v>
      </c>
      <c r="BB160" s="26">
        <v>117</v>
      </c>
      <c r="BC160" s="13"/>
      <c r="BD160" s="16">
        <v>18</v>
      </c>
      <c r="BE160" s="16">
        <v>2.7</v>
      </c>
      <c r="BF160" s="16">
        <v>14.8</v>
      </c>
      <c r="BG160" s="16">
        <v>99.6</v>
      </c>
      <c r="BH160" s="13">
        <v>2</v>
      </c>
      <c r="BI160" s="13">
        <v>1</v>
      </c>
      <c r="BJ160" s="13">
        <v>3</v>
      </c>
      <c r="BK160" s="13">
        <v>2</v>
      </c>
      <c r="BL160" s="13">
        <v>2</v>
      </c>
      <c r="BM160" s="13">
        <v>2</v>
      </c>
      <c r="BN160" s="13">
        <v>1</v>
      </c>
      <c r="BO160" s="13">
        <v>2</v>
      </c>
    </row>
    <row r="161" spans="1:67" ht="15.6" x14ac:dyDescent="0.3">
      <c r="A161">
        <v>145</v>
      </c>
      <c r="B161" t="s">
        <v>553</v>
      </c>
      <c r="C161" s="9">
        <v>242482</v>
      </c>
      <c r="D161" s="11">
        <v>144</v>
      </c>
      <c r="E161" s="11">
        <v>220032</v>
      </c>
      <c r="F161" s="11">
        <v>2022</v>
      </c>
      <c r="G161" s="5" t="s">
        <v>88</v>
      </c>
      <c r="H161" s="5">
        <v>2021</v>
      </c>
      <c r="I161" s="5" t="s">
        <v>239</v>
      </c>
      <c r="J161" s="5">
        <v>1</v>
      </c>
      <c r="K161" s="5">
        <v>1</v>
      </c>
      <c r="L161" s="5" t="s">
        <v>62</v>
      </c>
      <c r="M161" s="5">
        <v>3.43</v>
      </c>
      <c r="N161" s="5">
        <v>5.82</v>
      </c>
      <c r="O161" s="5">
        <v>8.3699999999999992</v>
      </c>
      <c r="P161" s="5">
        <v>5.65</v>
      </c>
      <c r="Q161" s="5">
        <v>1.55</v>
      </c>
      <c r="R161" s="5">
        <v>1.32</v>
      </c>
      <c r="S161" s="5">
        <v>2.12</v>
      </c>
      <c r="T161" s="5">
        <v>2.74</v>
      </c>
      <c r="U161" s="5">
        <v>17.350000000000001</v>
      </c>
      <c r="V161" s="5">
        <v>6.18</v>
      </c>
      <c r="W161" s="5">
        <v>-0.92</v>
      </c>
      <c r="X161" s="5">
        <v>-1.72</v>
      </c>
      <c r="Y161" s="5">
        <v>-1.57</v>
      </c>
      <c r="Z161" s="5">
        <v>-10.49</v>
      </c>
      <c r="AA161" s="5">
        <v>19.850000000000001</v>
      </c>
      <c r="AB161" s="5">
        <v>-2.0699999999999998</v>
      </c>
      <c r="AC161" s="5">
        <v>-41.77</v>
      </c>
      <c r="AD161" s="5">
        <v>-0.91</v>
      </c>
      <c r="AE161" s="5">
        <v>-0.52</v>
      </c>
      <c r="AF161" s="5">
        <v>-0.24</v>
      </c>
      <c r="AG161" s="5">
        <v>0</v>
      </c>
      <c r="AH161" s="5">
        <v>0.23</v>
      </c>
      <c r="AI161" s="5">
        <v>0.08</v>
      </c>
      <c r="AJ161" s="5">
        <v>0.05</v>
      </c>
      <c r="AK161" s="5">
        <v>0</v>
      </c>
      <c r="AL161" s="5">
        <v>0.09</v>
      </c>
      <c r="AM161" s="5">
        <v>7.0000000000000007E-2</v>
      </c>
      <c r="AN161" s="5">
        <v>0.01</v>
      </c>
      <c r="AO161" s="5">
        <v>-0.22</v>
      </c>
      <c r="AP161" s="5">
        <v>0.24</v>
      </c>
      <c r="AQ161" s="5">
        <v>0</v>
      </c>
      <c r="AR161" s="5">
        <v>-0.19</v>
      </c>
      <c r="AS161" s="5">
        <v>-0.04</v>
      </c>
      <c r="AT161" s="5">
        <v>-0.34</v>
      </c>
      <c r="AU161" s="5">
        <v>0.33</v>
      </c>
      <c r="AV161" s="25">
        <v>151.05000000000001</v>
      </c>
      <c r="AW161" s="25">
        <v>219.5675</v>
      </c>
      <c r="AX161" s="26">
        <v>200</v>
      </c>
      <c r="AY161" s="27">
        <v>208.30099999999999</v>
      </c>
      <c r="AZ161" s="26">
        <v>184</v>
      </c>
      <c r="BA161" s="27">
        <v>196.64949999999999</v>
      </c>
      <c r="BB161" s="26">
        <v>233</v>
      </c>
      <c r="BC161" s="13"/>
      <c r="BD161" s="16">
        <v>15.9</v>
      </c>
      <c r="BE161" s="16">
        <v>2.6</v>
      </c>
      <c r="BF161" s="16">
        <v>16.100000000000001</v>
      </c>
      <c r="BG161" s="16">
        <v>99.6</v>
      </c>
      <c r="BH161" s="13">
        <v>2</v>
      </c>
      <c r="BI161" s="13">
        <v>1</v>
      </c>
      <c r="BJ161" s="13">
        <v>1</v>
      </c>
      <c r="BK161" s="13">
        <v>2</v>
      </c>
      <c r="BL161" s="13">
        <v>2</v>
      </c>
      <c r="BM161" s="13">
        <v>2</v>
      </c>
      <c r="BN161" s="13">
        <v>1</v>
      </c>
      <c r="BO161" s="13">
        <v>3</v>
      </c>
    </row>
    <row r="162" spans="1:67" ht="15.6" x14ac:dyDescent="0.3">
      <c r="A162">
        <v>146</v>
      </c>
      <c r="B162" t="s">
        <v>552</v>
      </c>
      <c r="C162" s="9">
        <v>240073</v>
      </c>
      <c r="D162" s="11">
        <v>145</v>
      </c>
      <c r="E162" s="11">
        <v>211844</v>
      </c>
      <c r="F162" s="11">
        <v>2021</v>
      </c>
      <c r="G162" s="5" t="s">
        <v>74</v>
      </c>
      <c r="H162" s="5">
        <v>2021</v>
      </c>
      <c r="I162" s="5" t="s">
        <v>240</v>
      </c>
      <c r="J162" s="5">
        <v>2</v>
      </c>
      <c r="K162" s="5">
        <v>1</v>
      </c>
      <c r="L162" s="5" t="s">
        <v>62</v>
      </c>
      <c r="M162" s="5">
        <v>6.4</v>
      </c>
      <c r="N162" s="5">
        <v>10.35</v>
      </c>
      <c r="O162" s="5">
        <v>14.03</v>
      </c>
      <c r="P162" s="5">
        <v>13.62</v>
      </c>
      <c r="Q162" s="5">
        <v>0.77</v>
      </c>
      <c r="R162" s="5">
        <v>0.66</v>
      </c>
      <c r="S162" s="5">
        <v>2.98</v>
      </c>
      <c r="T162" s="5">
        <v>3.25</v>
      </c>
      <c r="U162" s="5">
        <v>12.94</v>
      </c>
      <c r="V162" s="5">
        <v>6.94</v>
      </c>
      <c r="W162" s="5">
        <v>0.3</v>
      </c>
      <c r="X162" s="5">
        <v>0.25</v>
      </c>
      <c r="Y162" s="5">
        <v>-3.43</v>
      </c>
      <c r="Z162" s="5">
        <v>-12.74</v>
      </c>
      <c r="AA162" s="5">
        <v>16.25</v>
      </c>
      <c r="AB162" s="5">
        <v>3.71</v>
      </c>
      <c r="AC162" s="5">
        <v>-37.44</v>
      </c>
      <c r="AD162" s="5">
        <v>-1.01</v>
      </c>
      <c r="AE162" s="5">
        <v>-0.6</v>
      </c>
      <c r="AF162" s="5">
        <v>-0.18</v>
      </c>
      <c r="AG162" s="5">
        <v>0</v>
      </c>
      <c r="AH162" s="5">
        <v>0.22</v>
      </c>
      <c r="AI162" s="5">
        <v>0.04</v>
      </c>
      <c r="AJ162" s="5">
        <v>0.01</v>
      </c>
      <c r="AK162" s="5">
        <v>0.01</v>
      </c>
      <c r="AL162" s="5">
        <v>0.16</v>
      </c>
      <c r="AM162" s="5">
        <v>7.0000000000000007E-2</v>
      </c>
      <c r="AN162" s="5">
        <v>0.61</v>
      </c>
      <c r="AO162" s="5">
        <v>-0.95</v>
      </c>
      <c r="AP162" s="5">
        <v>1.18</v>
      </c>
      <c r="AQ162" s="5">
        <v>0</v>
      </c>
      <c r="AR162" s="5">
        <v>-0.24</v>
      </c>
      <c r="AS162" s="5">
        <v>-0.02</v>
      </c>
      <c r="AT162" s="5">
        <v>-0.39</v>
      </c>
      <c r="AU162" s="5">
        <v>0.46</v>
      </c>
      <c r="AV162" s="25">
        <v>143.27000000000001</v>
      </c>
      <c r="AW162" s="25">
        <v>196.45849999999999</v>
      </c>
      <c r="AX162" s="26">
        <v>294</v>
      </c>
      <c r="AY162" s="27">
        <v>178.5515</v>
      </c>
      <c r="AZ162" s="26">
        <v>298</v>
      </c>
      <c r="BA162" s="27">
        <v>189.89099999999999</v>
      </c>
      <c r="BB162" s="26">
        <v>267</v>
      </c>
      <c r="BC162" s="13"/>
      <c r="BD162" s="16">
        <v>18.600000000000001</v>
      </c>
      <c r="BE162" s="16">
        <v>2.5</v>
      </c>
      <c r="BF162" s="16">
        <v>13.5</v>
      </c>
      <c r="BG162" s="16">
        <v>99.6</v>
      </c>
      <c r="BH162" s="13">
        <v>2</v>
      </c>
      <c r="BI162" s="13">
        <v>2</v>
      </c>
      <c r="BJ162" s="13">
        <v>3</v>
      </c>
      <c r="BK162" s="13">
        <v>2</v>
      </c>
      <c r="BL162" s="13">
        <v>2</v>
      </c>
      <c r="BM162" s="13">
        <v>2</v>
      </c>
      <c r="BN162" s="13">
        <v>1</v>
      </c>
      <c r="BO162" s="13">
        <v>2</v>
      </c>
    </row>
    <row r="163" spans="1:67" ht="15.6" x14ac:dyDescent="0.3">
      <c r="A163">
        <v>147</v>
      </c>
      <c r="B163" t="s">
        <v>551</v>
      </c>
      <c r="C163" s="9">
        <v>241931</v>
      </c>
      <c r="D163" s="11">
        <v>146</v>
      </c>
      <c r="E163" s="11">
        <v>211938</v>
      </c>
      <c r="F163" s="11">
        <v>2021</v>
      </c>
      <c r="G163" s="5" t="s">
        <v>67</v>
      </c>
      <c r="H163" s="5">
        <v>2020</v>
      </c>
      <c r="I163" s="5" t="s">
        <v>241</v>
      </c>
      <c r="J163" s="5">
        <v>2</v>
      </c>
      <c r="K163" s="5">
        <v>2</v>
      </c>
      <c r="L163" s="5" t="s">
        <v>62</v>
      </c>
      <c r="M163" s="5">
        <v>6.07</v>
      </c>
      <c r="N163" s="5">
        <v>9.6300000000000008</v>
      </c>
      <c r="O163" s="5">
        <v>10.84</v>
      </c>
      <c r="P163" s="5">
        <v>9.16</v>
      </c>
      <c r="Q163" s="5">
        <v>1.1399999999999999</v>
      </c>
      <c r="R163" s="5">
        <v>0.86</v>
      </c>
      <c r="S163" s="5">
        <v>1.65</v>
      </c>
      <c r="T163" s="5">
        <v>1.99</v>
      </c>
      <c r="U163" s="5">
        <v>16.87</v>
      </c>
      <c r="V163" s="5">
        <v>10.46</v>
      </c>
      <c r="W163" s="5">
        <v>0.04</v>
      </c>
      <c r="X163" s="5">
        <v>0.05</v>
      </c>
      <c r="Y163" s="5">
        <v>-1.35</v>
      </c>
      <c r="Z163" s="5">
        <v>-10.87</v>
      </c>
      <c r="AA163" s="5">
        <v>16.010000000000002</v>
      </c>
      <c r="AB163" s="5">
        <v>4.07</v>
      </c>
      <c r="AC163" s="5">
        <v>-59.95</v>
      </c>
      <c r="AD163" s="5">
        <v>-0.9</v>
      </c>
      <c r="AE163" s="5">
        <v>-0.13</v>
      </c>
      <c r="AF163" s="5">
        <v>-0.53</v>
      </c>
      <c r="AG163" s="5">
        <v>0</v>
      </c>
      <c r="AH163" s="5">
        <v>0.18</v>
      </c>
      <c r="AI163" s="5">
        <v>0.15</v>
      </c>
      <c r="AJ163" s="5">
        <v>0.01</v>
      </c>
      <c r="AK163" s="5">
        <v>0.05</v>
      </c>
      <c r="AL163" s="5">
        <v>0.16</v>
      </c>
      <c r="AM163" s="5">
        <v>0.03</v>
      </c>
      <c r="AN163" s="5">
        <v>-0.06</v>
      </c>
      <c r="AO163" s="5">
        <v>-0.2</v>
      </c>
      <c r="AP163" s="5">
        <v>2.15</v>
      </c>
      <c r="AQ163" s="5">
        <v>0</v>
      </c>
      <c r="AR163" s="5">
        <v>-0.45</v>
      </c>
      <c r="AS163" s="5">
        <v>-7.0000000000000007E-2</v>
      </c>
      <c r="AT163" s="5">
        <v>-0.18</v>
      </c>
      <c r="AU163" s="5">
        <v>0.25</v>
      </c>
      <c r="AV163" s="25">
        <v>146.33000000000001</v>
      </c>
      <c r="AW163" s="25">
        <v>212.8535</v>
      </c>
      <c r="AX163" s="26">
        <v>231</v>
      </c>
      <c r="AY163" s="27">
        <v>198.42</v>
      </c>
      <c r="AZ163" s="26">
        <v>241</v>
      </c>
      <c r="BA163" s="27">
        <v>202.16300000000001</v>
      </c>
      <c r="BB163" s="26">
        <v>198</v>
      </c>
      <c r="BC163" s="13"/>
      <c r="BD163" s="16">
        <v>18.8</v>
      </c>
      <c r="BE163" s="16">
        <v>3.5</v>
      </c>
      <c r="BF163" s="16">
        <v>18.399999999999999</v>
      </c>
      <c r="BG163" s="16">
        <v>99.2</v>
      </c>
      <c r="BH163" s="13">
        <v>2</v>
      </c>
      <c r="BI163" s="13">
        <v>1</v>
      </c>
      <c r="BJ163" s="13">
        <v>2</v>
      </c>
      <c r="BK163" s="13">
        <v>2</v>
      </c>
      <c r="BL163" s="13">
        <v>2</v>
      </c>
      <c r="BM163" s="13">
        <v>2</v>
      </c>
      <c r="BN163" s="13">
        <v>1</v>
      </c>
      <c r="BO163" s="13">
        <v>2</v>
      </c>
    </row>
    <row r="164" spans="1:67" ht="15.6" x14ac:dyDescent="0.3">
      <c r="A164">
        <v>148</v>
      </c>
      <c r="B164" t="s">
        <v>550</v>
      </c>
      <c r="C164" s="9">
        <v>242318</v>
      </c>
      <c r="D164" s="11">
        <v>147</v>
      </c>
      <c r="E164" s="11">
        <v>223285</v>
      </c>
      <c r="F164" s="11">
        <v>2022</v>
      </c>
      <c r="G164" s="5" t="s">
        <v>69</v>
      </c>
      <c r="H164" s="5">
        <v>2020</v>
      </c>
      <c r="I164" s="5" t="s">
        <v>242</v>
      </c>
      <c r="J164" s="5">
        <v>1</v>
      </c>
      <c r="K164" s="5">
        <v>1</v>
      </c>
      <c r="L164" s="5" t="s">
        <v>62</v>
      </c>
      <c r="M164" s="5">
        <v>6.57</v>
      </c>
      <c r="N164" s="5">
        <v>11.4</v>
      </c>
      <c r="O164" s="5">
        <v>13.86</v>
      </c>
      <c r="P164" s="5">
        <v>12.38</v>
      </c>
      <c r="Q164" s="5">
        <v>2.21</v>
      </c>
      <c r="R164" s="5">
        <v>1.96</v>
      </c>
      <c r="S164" s="5">
        <v>2.0499999999999998</v>
      </c>
      <c r="T164" s="5">
        <v>2.4900000000000002</v>
      </c>
      <c r="U164" s="5">
        <v>17.79</v>
      </c>
      <c r="V164" s="5">
        <v>14.05</v>
      </c>
      <c r="W164" s="5">
        <v>0</v>
      </c>
      <c r="X164" s="5">
        <v>-0.59</v>
      </c>
      <c r="Y164" s="5">
        <v>-2.3199999999999998</v>
      </c>
      <c r="Z164" s="5">
        <v>-16.53</v>
      </c>
      <c r="AA164" s="5">
        <v>19.09</v>
      </c>
      <c r="AB164" s="5">
        <v>1.22</v>
      </c>
      <c r="AC164" s="5">
        <v>-40.28</v>
      </c>
      <c r="AD164" s="5">
        <v>-0.87</v>
      </c>
      <c r="AE164" s="5">
        <v>-0.42</v>
      </c>
      <c r="AF164" s="5">
        <v>-0.05</v>
      </c>
      <c r="AG164" s="5">
        <v>0</v>
      </c>
      <c r="AH164" s="5">
        <v>0.18</v>
      </c>
      <c r="AI164" s="5">
        <v>0.12</v>
      </c>
      <c r="AJ164" s="5">
        <v>0.03</v>
      </c>
      <c r="AK164" s="5">
        <v>0</v>
      </c>
      <c r="AL164" s="5">
        <v>0.04</v>
      </c>
      <c r="AM164" s="5">
        <v>0.08</v>
      </c>
      <c r="AN164" s="5">
        <v>0.14000000000000001</v>
      </c>
      <c r="AO164" s="5">
        <v>-0.05</v>
      </c>
      <c r="AP164" s="5">
        <v>1.84</v>
      </c>
      <c r="AQ164" s="5">
        <v>0</v>
      </c>
      <c r="AR164" s="5">
        <v>-0.39</v>
      </c>
      <c r="AS164" s="5">
        <v>-0.31</v>
      </c>
      <c r="AT164" s="5">
        <v>-0.49</v>
      </c>
      <c r="AU164" s="5">
        <v>0.38</v>
      </c>
      <c r="AV164" s="25">
        <v>146.94999999999999</v>
      </c>
      <c r="AW164" s="25">
        <v>221.46749999999901</v>
      </c>
      <c r="AX164" s="26">
        <v>184</v>
      </c>
      <c r="AY164" s="27">
        <v>208.78649999999999</v>
      </c>
      <c r="AZ164" s="26">
        <v>179</v>
      </c>
      <c r="BA164" s="27">
        <v>209.14499999999899</v>
      </c>
      <c r="BB164" s="26">
        <v>138</v>
      </c>
      <c r="BC164" s="13"/>
      <c r="BD164" s="16">
        <v>17.899999999999999</v>
      </c>
      <c r="BE164" s="16">
        <v>3.5</v>
      </c>
      <c r="BF164" s="16">
        <v>19.399999999999999</v>
      </c>
      <c r="BG164" s="16">
        <v>99.4</v>
      </c>
      <c r="BH164" s="13">
        <v>2</v>
      </c>
      <c r="BI164" s="13">
        <v>1</v>
      </c>
      <c r="BJ164" s="13">
        <v>1</v>
      </c>
      <c r="BK164" s="13">
        <v>2</v>
      </c>
      <c r="BL164" s="13">
        <v>2</v>
      </c>
      <c r="BM164" s="13">
        <v>2</v>
      </c>
      <c r="BN164" s="13">
        <v>1</v>
      </c>
      <c r="BO164" s="13">
        <v>1</v>
      </c>
    </row>
    <row r="165" spans="1:67" ht="15.6" x14ac:dyDescent="0.3">
      <c r="A165">
        <v>149</v>
      </c>
      <c r="B165" t="s">
        <v>549</v>
      </c>
      <c r="C165" s="9">
        <v>242065</v>
      </c>
      <c r="D165" s="11">
        <v>148</v>
      </c>
      <c r="E165" s="11">
        <v>220239</v>
      </c>
      <c r="F165" s="11">
        <v>2022</v>
      </c>
      <c r="G165" s="5" t="s">
        <v>90</v>
      </c>
      <c r="H165" s="5">
        <v>2022</v>
      </c>
      <c r="I165" s="5" t="s">
        <v>243</v>
      </c>
      <c r="J165" s="5">
        <v>1</v>
      </c>
      <c r="K165" s="5">
        <v>1</v>
      </c>
      <c r="L165" s="5" t="s">
        <v>62</v>
      </c>
      <c r="M165" s="5">
        <v>3.76</v>
      </c>
      <c r="N165" s="5">
        <v>5.38</v>
      </c>
      <c r="O165" s="5">
        <v>6.22</v>
      </c>
      <c r="P165" s="5">
        <v>3.05</v>
      </c>
      <c r="Q165" s="5">
        <v>0.35</v>
      </c>
      <c r="R165" s="5">
        <v>0.01</v>
      </c>
      <c r="S165" s="5">
        <v>2.15</v>
      </c>
      <c r="T165" s="5">
        <v>2.33</v>
      </c>
      <c r="U165" s="5">
        <v>28.23</v>
      </c>
      <c r="V165" s="5">
        <v>19.87</v>
      </c>
      <c r="W165" s="5">
        <v>-0.82</v>
      </c>
      <c r="X165" s="5">
        <v>-0.85</v>
      </c>
      <c r="Y165" s="5">
        <v>-1.1599999999999999</v>
      </c>
      <c r="Z165" s="5">
        <v>-14.32</v>
      </c>
      <c r="AA165" s="5">
        <v>21.06</v>
      </c>
      <c r="AB165" s="5">
        <v>-2.4500000000000002</v>
      </c>
      <c r="AC165" s="5">
        <v>-17.43</v>
      </c>
      <c r="AD165" s="5">
        <v>-0.91</v>
      </c>
      <c r="AE165" s="5">
        <v>0.21</v>
      </c>
      <c r="AF165" s="5">
        <v>-0.09</v>
      </c>
      <c r="AG165" s="5">
        <v>0</v>
      </c>
      <c r="AH165" s="5">
        <v>0.18</v>
      </c>
      <c r="AI165" s="5">
        <v>0.06</v>
      </c>
      <c r="AJ165" s="5">
        <v>7.0000000000000007E-2</v>
      </c>
      <c r="AK165" s="5">
        <v>0.04</v>
      </c>
      <c r="AL165" s="5">
        <v>0.12</v>
      </c>
      <c r="AM165" s="5">
        <v>0.02</v>
      </c>
      <c r="AN165" s="5">
        <v>-0.74</v>
      </c>
      <c r="AO165" s="5">
        <v>-0.32</v>
      </c>
      <c r="AP165" s="5">
        <v>0.98</v>
      </c>
      <c r="AQ165" s="5">
        <v>0</v>
      </c>
      <c r="AR165" s="5">
        <v>-0.47</v>
      </c>
      <c r="AS165" s="5">
        <v>-0.77</v>
      </c>
      <c r="AT165" s="5">
        <v>-0.66</v>
      </c>
      <c r="AU165" s="5">
        <v>0.15</v>
      </c>
      <c r="AV165" s="25">
        <v>158.06</v>
      </c>
      <c r="AW165" s="25">
        <v>221.67599999999999</v>
      </c>
      <c r="AX165" s="26">
        <v>181</v>
      </c>
      <c r="AY165" s="27">
        <v>215.37</v>
      </c>
      <c r="AZ165" s="26">
        <v>125</v>
      </c>
      <c r="BA165" s="27">
        <v>194.76849999999999</v>
      </c>
      <c r="BB165" s="26">
        <v>247</v>
      </c>
      <c r="BC165" s="13"/>
      <c r="BD165" s="16">
        <v>17.600000000000001</v>
      </c>
      <c r="BE165" s="16">
        <v>2.7</v>
      </c>
      <c r="BF165" s="16">
        <v>15.6</v>
      </c>
      <c r="BG165" s="16">
        <v>99.6</v>
      </c>
      <c r="BH165" s="13">
        <v>1</v>
      </c>
      <c r="BI165" s="13">
        <v>1</v>
      </c>
      <c r="BJ165" s="13">
        <v>2</v>
      </c>
      <c r="BK165" s="13">
        <v>2</v>
      </c>
      <c r="BL165" s="13">
        <v>2</v>
      </c>
      <c r="BM165" s="13">
        <v>2</v>
      </c>
      <c r="BN165" s="13">
        <v>1</v>
      </c>
      <c r="BO165" s="13">
        <v>2</v>
      </c>
    </row>
    <row r="166" spans="1:67" ht="15.6" x14ac:dyDescent="0.3">
      <c r="A166">
        <v>150</v>
      </c>
      <c r="B166" t="s">
        <v>548</v>
      </c>
      <c r="C166" s="9">
        <v>240240</v>
      </c>
      <c r="D166" s="11">
        <v>149</v>
      </c>
      <c r="E166" s="11">
        <v>220648</v>
      </c>
      <c r="F166" s="11">
        <v>2022</v>
      </c>
      <c r="G166" s="5" t="s">
        <v>110</v>
      </c>
      <c r="H166" s="5">
        <v>2020</v>
      </c>
      <c r="I166" s="5" t="s">
        <v>244</v>
      </c>
      <c r="J166" s="5">
        <v>2</v>
      </c>
      <c r="K166" s="5">
        <v>2</v>
      </c>
      <c r="L166" s="5" t="s">
        <v>62</v>
      </c>
      <c r="M166" s="5">
        <v>5.93</v>
      </c>
      <c r="N166" s="5">
        <v>8.49</v>
      </c>
      <c r="O166" s="5">
        <v>12.22</v>
      </c>
      <c r="P166" s="5">
        <v>10.23</v>
      </c>
      <c r="Q166" s="5">
        <v>2.37</v>
      </c>
      <c r="R166" s="5">
        <v>2.09</v>
      </c>
      <c r="S166" s="5">
        <v>2.2599999999999998</v>
      </c>
      <c r="T166" s="5">
        <v>2.85</v>
      </c>
      <c r="U166" s="5">
        <v>20.71</v>
      </c>
      <c r="V166" s="5">
        <v>15.58</v>
      </c>
      <c r="W166" s="5">
        <v>-0.23</v>
      </c>
      <c r="X166" s="5">
        <v>-0.54</v>
      </c>
      <c r="Y166" s="5">
        <v>-1.29</v>
      </c>
      <c r="Z166" s="5">
        <v>-21.85</v>
      </c>
      <c r="AA166" s="5">
        <v>24.95</v>
      </c>
      <c r="AB166" s="5">
        <v>-2.64</v>
      </c>
      <c r="AC166" s="5">
        <v>1.26</v>
      </c>
      <c r="AD166" s="5">
        <v>-1.1200000000000001</v>
      </c>
      <c r="AE166" s="5">
        <v>-0.79</v>
      </c>
      <c r="AF166" s="5">
        <v>-7.0000000000000007E-2</v>
      </c>
      <c r="AG166" s="5">
        <v>0</v>
      </c>
      <c r="AH166" s="5">
        <v>0.25</v>
      </c>
      <c r="AI166" s="5">
        <v>0.06</v>
      </c>
      <c r="AJ166" s="5">
        <v>0.05</v>
      </c>
      <c r="AK166" s="5">
        <v>0.03</v>
      </c>
      <c r="AL166" s="5">
        <v>0.15</v>
      </c>
      <c r="AM166" s="5">
        <v>0.06</v>
      </c>
      <c r="AN166" s="5">
        <v>1.95</v>
      </c>
      <c r="AO166" s="5">
        <v>0.41</v>
      </c>
      <c r="AP166" s="5">
        <v>-0.15</v>
      </c>
      <c r="AQ166" s="5">
        <v>0</v>
      </c>
      <c r="AR166" s="5">
        <v>-0.56000000000000005</v>
      </c>
      <c r="AS166" s="5">
        <v>-0.36</v>
      </c>
      <c r="AT166" s="5">
        <v>-0.53</v>
      </c>
      <c r="AU166" s="5">
        <v>0.43</v>
      </c>
      <c r="AV166" s="25">
        <v>145.34</v>
      </c>
      <c r="AW166" s="25">
        <v>225.07650000000001</v>
      </c>
      <c r="AX166" s="26">
        <v>151</v>
      </c>
      <c r="AY166" s="27">
        <v>206.773</v>
      </c>
      <c r="AZ166" s="26">
        <v>192</v>
      </c>
      <c r="BA166" s="27">
        <v>205.92449999999999</v>
      </c>
      <c r="BB166" s="26">
        <v>166</v>
      </c>
      <c r="BC166" s="13"/>
      <c r="BD166" s="16">
        <v>18.3</v>
      </c>
      <c r="BE166" s="16">
        <v>3.3</v>
      </c>
      <c r="BF166" s="16">
        <v>17.899999999999999</v>
      </c>
      <c r="BG166" s="16">
        <v>99.1</v>
      </c>
      <c r="BH166" s="13">
        <v>3</v>
      </c>
      <c r="BI166" s="13">
        <v>1</v>
      </c>
      <c r="BJ166" s="13">
        <v>1</v>
      </c>
      <c r="BK166" s="13">
        <v>2</v>
      </c>
      <c r="BL166" s="13">
        <v>2</v>
      </c>
      <c r="BM166" s="13">
        <v>2</v>
      </c>
      <c r="BN166" s="13">
        <v>1</v>
      </c>
      <c r="BO166" s="13">
        <v>2</v>
      </c>
    </row>
    <row r="167" spans="1:67" ht="15.6" x14ac:dyDescent="0.3">
      <c r="A167">
        <v>151</v>
      </c>
      <c r="B167" t="s">
        <v>547</v>
      </c>
      <c r="C167" s="9">
        <v>241061</v>
      </c>
      <c r="D167" s="11">
        <v>150</v>
      </c>
      <c r="E167" s="11">
        <v>220032</v>
      </c>
      <c r="F167" s="11">
        <v>2022</v>
      </c>
      <c r="G167" s="5" t="s">
        <v>88</v>
      </c>
      <c r="H167" s="5">
        <v>2019</v>
      </c>
      <c r="I167" s="5" t="s">
        <v>245</v>
      </c>
      <c r="J167" s="5">
        <v>2</v>
      </c>
      <c r="K167" s="5">
        <v>2</v>
      </c>
      <c r="L167" s="5" t="s">
        <v>62</v>
      </c>
      <c r="M167" s="5">
        <v>5.3</v>
      </c>
      <c r="N167" s="5">
        <v>9.1</v>
      </c>
      <c r="O167" s="5">
        <v>12.77</v>
      </c>
      <c r="P167" s="5">
        <v>10.66</v>
      </c>
      <c r="Q167" s="5">
        <v>2.14</v>
      </c>
      <c r="R167" s="5">
        <v>1.64</v>
      </c>
      <c r="S167" s="5">
        <v>1.29</v>
      </c>
      <c r="T167" s="5">
        <v>1.63</v>
      </c>
      <c r="U167" s="5">
        <v>16.89</v>
      </c>
      <c r="V167" s="5">
        <v>9.82</v>
      </c>
      <c r="W167" s="5">
        <v>-1.1399999999999999</v>
      </c>
      <c r="X167" s="5">
        <v>-1.68</v>
      </c>
      <c r="Y167" s="5">
        <v>-1.04</v>
      </c>
      <c r="Z167" s="5">
        <v>-10.18</v>
      </c>
      <c r="AA167" s="5">
        <v>15.5</v>
      </c>
      <c r="AB167" s="5">
        <v>-1.02</v>
      </c>
      <c r="AC167" s="5">
        <v>-52.48</v>
      </c>
      <c r="AD167" s="5">
        <v>-1.03</v>
      </c>
      <c r="AE167" s="5">
        <v>-0.36</v>
      </c>
      <c r="AF167" s="5">
        <v>-0.48</v>
      </c>
      <c r="AG167" s="5">
        <v>0</v>
      </c>
      <c r="AH167" s="5">
        <v>0.32</v>
      </c>
      <c r="AI167" s="5">
        <v>0.14000000000000001</v>
      </c>
      <c r="AJ167" s="5">
        <v>0.09</v>
      </c>
      <c r="AK167" s="5">
        <v>0.02</v>
      </c>
      <c r="AL167" s="5">
        <v>0.17</v>
      </c>
      <c r="AM167" s="5">
        <v>0.06</v>
      </c>
      <c r="AN167" s="5">
        <v>-0.18</v>
      </c>
      <c r="AO167" s="5">
        <v>-0.04</v>
      </c>
      <c r="AP167" s="5">
        <v>0.74</v>
      </c>
      <c r="AQ167" s="5">
        <v>0</v>
      </c>
      <c r="AR167" s="5">
        <v>-0.23</v>
      </c>
      <c r="AS167" s="5">
        <v>-0.05</v>
      </c>
      <c r="AT167" s="5">
        <v>-0.31</v>
      </c>
      <c r="AU167" s="5">
        <v>0.37</v>
      </c>
      <c r="AV167" s="25">
        <v>161.43</v>
      </c>
      <c r="AW167" s="25">
        <v>235.7885</v>
      </c>
      <c r="AX167" s="26">
        <v>68</v>
      </c>
      <c r="AY167" s="27">
        <v>230.52799999999999</v>
      </c>
      <c r="AZ167" s="26">
        <v>37</v>
      </c>
      <c r="BA167" s="27">
        <v>216.62700000000001</v>
      </c>
      <c r="BB167" s="26">
        <v>86</v>
      </c>
      <c r="BC167" s="13"/>
      <c r="BD167" s="16">
        <v>16.5</v>
      </c>
      <c r="BE167" s="16">
        <v>2.6</v>
      </c>
      <c r="BF167" s="16">
        <v>15.9</v>
      </c>
      <c r="BG167" s="16">
        <v>99.7</v>
      </c>
      <c r="BH167" s="13">
        <v>2</v>
      </c>
      <c r="BI167" s="13">
        <v>1</v>
      </c>
      <c r="BJ167" s="13">
        <v>2</v>
      </c>
      <c r="BK167" s="13">
        <v>2</v>
      </c>
      <c r="BL167" s="13">
        <v>2</v>
      </c>
      <c r="BM167" s="13">
        <v>3</v>
      </c>
      <c r="BN167" s="13">
        <v>1</v>
      </c>
      <c r="BO167" s="13">
        <v>2</v>
      </c>
    </row>
    <row r="168" spans="1:67" ht="15.6" x14ac:dyDescent="0.3">
      <c r="A168">
        <v>152</v>
      </c>
      <c r="B168" t="s">
        <v>546</v>
      </c>
      <c r="C168" s="9">
        <v>241615</v>
      </c>
      <c r="D168" s="14">
        <v>151</v>
      </c>
      <c r="E168" s="11">
        <v>220648</v>
      </c>
      <c r="F168" s="11">
        <v>2022</v>
      </c>
      <c r="G168" s="5" t="s">
        <v>110</v>
      </c>
      <c r="H168" s="5">
        <v>2018</v>
      </c>
      <c r="I168" s="5" t="s">
        <v>246</v>
      </c>
      <c r="J168" s="5">
        <v>3</v>
      </c>
      <c r="K168" s="5">
        <v>1</v>
      </c>
      <c r="L168" s="5" t="s">
        <v>62</v>
      </c>
      <c r="M168" s="5">
        <v>5.01</v>
      </c>
      <c r="N168" s="5">
        <v>8.17</v>
      </c>
      <c r="O168" s="5">
        <v>12.23</v>
      </c>
      <c r="P168" s="5">
        <v>9.14</v>
      </c>
      <c r="Q168" s="5">
        <v>1.08</v>
      </c>
      <c r="R168" s="5">
        <v>0.7</v>
      </c>
      <c r="S168" s="5">
        <v>0.89</v>
      </c>
      <c r="T168" s="5">
        <v>1.21</v>
      </c>
      <c r="U168" s="5">
        <v>20.88</v>
      </c>
      <c r="V168" s="5">
        <v>12.25</v>
      </c>
      <c r="W168" s="5">
        <v>-1.18</v>
      </c>
      <c r="X168" s="5">
        <v>-1.55</v>
      </c>
      <c r="Y168" s="5">
        <v>-0.88</v>
      </c>
      <c r="Z168" s="5">
        <v>-15.71</v>
      </c>
      <c r="AA168" s="5">
        <v>22.15</v>
      </c>
      <c r="AB168" s="5">
        <v>-3.07</v>
      </c>
      <c r="AC168" s="5">
        <v>-45.54</v>
      </c>
      <c r="AD168" s="5">
        <v>-1.28</v>
      </c>
      <c r="AE168" s="5">
        <v>-0.51</v>
      </c>
      <c r="AF168" s="5">
        <v>-0.47</v>
      </c>
      <c r="AG168" s="5">
        <v>0</v>
      </c>
      <c r="AH168" s="5">
        <v>0.11</v>
      </c>
      <c r="AI168" s="5">
        <v>0</v>
      </c>
      <c r="AJ168" s="5">
        <v>0.04</v>
      </c>
      <c r="AK168" s="5">
        <v>-0.03</v>
      </c>
      <c r="AL168" s="5">
        <v>0.03</v>
      </c>
      <c r="AM168" s="5">
        <v>0.03</v>
      </c>
      <c r="AN168" s="5">
        <v>-0.13</v>
      </c>
      <c r="AO168" s="5">
        <v>0.16</v>
      </c>
      <c r="AP168" s="5">
        <v>1.33</v>
      </c>
      <c r="AQ168" s="5">
        <v>0</v>
      </c>
      <c r="AR168" s="5">
        <v>-0.28999999999999998</v>
      </c>
      <c r="AS168" s="5">
        <v>-0.06</v>
      </c>
      <c r="AT168" s="5">
        <v>-0.02</v>
      </c>
      <c r="AU168" s="5">
        <v>0.27</v>
      </c>
      <c r="AV168" s="25">
        <v>155.51</v>
      </c>
      <c r="AW168" s="25">
        <v>220.0575</v>
      </c>
      <c r="AX168" s="26">
        <v>193</v>
      </c>
      <c r="AY168" s="27">
        <v>208.45999999999901</v>
      </c>
      <c r="AZ168" s="26">
        <v>183</v>
      </c>
      <c r="BA168" s="27">
        <v>194.291</v>
      </c>
      <c r="BB168" s="26">
        <v>249</v>
      </c>
      <c r="BC168" s="13"/>
      <c r="BD168" s="16">
        <v>16.5</v>
      </c>
      <c r="BE168" s="16">
        <v>2.4</v>
      </c>
      <c r="BF168" s="16">
        <v>14.5</v>
      </c>
      <c r="BG168" s="16">
        <v>99.7</v>
      </c>
      <c r="BH168" s="13">
        <v>1</v>
      </c>
      <c r="BI168" s="13">
        <v>1</v>
      </c>
      <c r="BJ168" s="13">
        <v>2</v>
      </c>
      <c r="BK168" s="13">
        <v>2</v>
      </c>
      <c r="BL168" s="13">
        <v>2</v>
      </c>
      <c r="BM168" s="13">
        <v>1</v>
      </c>
      <c r="BN168" s="13">
        <v>1</v>
      </c>
      <c r="BO168" s="13">
        <v>2</v>
      </c>
    </row>
    <row r="169" spans="1:67" ht="15.6" x14ac:dyDescent="0.3">
      <c r="A169">
        <v>153</v>
      </c>
      <c r="B169" t="s">
        <v>545</v>
      </c>
      <c r="C169" s="9">
        <v>241449</v>
      </c>
      <c r="D169" s="11">
        <v>152</v>
      </c>
      <c r="E169" s="11">
        <v>223375</v>
      </c>
      <c r="F169" s="11">
        <v>2022</v>
      </c>
      <c r="G169" s="5" t="s">
        <v>80</v>
      </c>
      <c r="H169" s="5">
        <v>2022</v>
      </c>
      <c r="I169" s="5" t="s">
        <v>247</v>
      </c>
      <c r="J169" s="5">
        <v>2</v>
      </c>
      <c r="K169" s="5">
        <v>2</v>
      </c>
      <c r="L169" s="5" t="s">
        <v>62</v>
      </c>
      <c r="M169" s="5">
        <v>5.0599999999999996</v>
      </c>
      <c r="N169" s="5">
        <v>8.08</v>
      </c>
      <c r="O169" s="5">
        <v>9.83</v>
      </c>
      <c r="P169" s="5">
        <v>7.72</v>
      </c>
      <c r="Q169" s="5">
        <v>4.0999999999999996</v>
      </c>
      <c r="R169" s="5">
        <v>3.35</v>
      </c>
      <c r="S169" s="5">
        <v>2.78</v>
      </c>
      <c r="T169" s="5">
        <v>3.29</v>
      </c>
      <c r="U169" s="5">
        <v>13.5</v>
      </c>
      <c r="V169" s="5">
        <v>6.34</v>
      </c>
      <c r="W169" s="5">
        <v>0.3</v>
      </c>
      <c r="X169" s="5">
        <v>-0.23</v>
      </c>
      <c r="Y169" s="5">
        <v>-2.69</v>
      </c>
      <c r="Z169" s="5">
        <v>-15.28</v>
      </c>
      <c r="AA169" s="5">
        <v>22.81</v>
      </c>
      <c r="AB169" s="5">
        <v>3.82</v>
      </c>
      <c r="AC169" s="5">
        <v>-39.799999999999997</v>
      </c>
      <c r="AD169" s="5">
        <v>-1.26</v>
      </c>
      <c r="AE169" s="5">
        <v>-0.28000000000000003</v>
      </c>
      <c r="AF169" s="5">
        <v>-0.21</v>
      </c>
      <c r="AG169" s="5">
        <v>0</v>
      </c>
      <c r="AH169" s="5">
        <v>0.42</v>
      </c>
      <c r="AI169" s="5">
        <v>0.28999999999999998</v>
      </c>
      <c r="AJ169" s="5">
        <v>0.09</v>
      </c>
      <c r="AK169" s="5">
        <v>0.12</v>
      </c>
      <c r="AL169" s="5">
        <v>0.27</v>
      </c>
      <c r="AM169" s="5">
        <v>0.08</v>
      </c>
      <c r="AN169" s="5">
        <v>0.6</v>
      </c>
      <c r="AO169" s="5">
        <v>0.76</v>
      </c>
      <c r="AP169" s="5">
        <v>-2.48</v>
      </c>
      <c r="AQ169" s="5">
        <v>0</v>
      </c>
      <c r="AR169" s="5">
        <v>-0.11</v>
      </c>
      <c r="AS169" s="5">
        <v>0.38</v>
      </c>
      <c r="AT169" s="5">
        <v>-0.32</v>
      </c>
      <c r="AU169" s="5">
        <v>0.5</v>
      </c>
      <c r="AV169" s="25">
        <v>153.36000000000001</v>
      </c>
      <c r="AW169" s="25">
        <v>240.0095</v>
      </c>
      <c r="AX169" s="26">
        <v>48</v>
      </c>
      <c r="AY169" s="27">
        <v>215.02449999999899</v>
      </c>
      <c r="AZ169" s="26">
        <v>129</v>
      </c>
      <c r="BA169" s="27">
        <v>228.51899999999901</v>
      </c>
      <c r="BB169" s="26">
        <v>22</v>
      </c>
      <c r="BC169" s="13"/>
      <c r="BD169" s="16">
        <v>19.100000000000001</v>
      </c>
      <c r="BE169" s="16">
        <v>2.6</v>
      </c>
      <c r="BF169" s="16">
        <v>13.9</v>
      </c>
      <c r="BG169" s="16">
        <v>99.6</v>
      </c>
      <c r="BH169" s="13">
        <v>2</v>
      </c>
      <c r="BI169" s="13">
        <v>2</v>
      </c>
      <c r="BJ169" s="13">
        <v>1</v>
      </c>
      <c r="BK169" s="13">
        <v>2</v>
      </c>
      <c r="BL169" s="13">
        <v>2</v>
      </c>
      <c r="BM169" s="13">
        <v>2</v>
      </c>
      <c r="BN169" s="13">
        <v>1</v>
      </c>
      <c r="BO169" s="13">
        <v>2</v>
      </c>
    </row>
    <row r="170" spans="1:67" ht="15.6" x14ac:dyDescent="0.3">
      <c r="A170">
        <v>154</v>
      </c>
      <c r="B170" t="s">
        <v>544</v>
      </c>
      <c r="C170" s="9">
        <v>241485</v>
      </c>
      <c r="D170" s="11">
        <v>153</v>
      </c>
      <c r="E170" s="11">
        <v>230484</v>
      </c>
      <c r="F170" s="11">
        <v>2023</v>
      </c>
      <c r="G170" s="5" t="s">
        <v>248</v>
      </c>
      <c r="H170" s="5">
        <v>2021</v>
      </c>
      <c r="I170" s="5" t="s">
        <v>249</v>
      </c>
      <c r="J170" s="5">
        <v>2</v>
      </c>
      <c r="K170" s="5">
        <v>2</v>
      </c>
      <c r="L170" s="5" t="s">
        <v>62</v>
      </c>
      <c r="M170" s="5">
        <v>3.11</v>
      </c>
      <c r="N170" s="5">
        <v>6</v>
      </c>
      <c r="O170" s="5">
        <v>6.87</v>
      </c>
      <c r="P170" s="5">
        <v>4.66</v>
      </c>
      <c r="Q170" s="5">
        <v>2.63</v>
      </c>
      <c r="R170" s="5">
        <v>1.5</v>
      </c>
      <c r="S170" s="5">
        <v>2.21</v>
      </c>
      <c r="T170" s="5">
        <v>2.12</v>
      </c>
      <c r="U170" s="5">
        <v>14.2</v>
      </c>
      <c r="V170" s="5">
        <v>9.8800000000000008</v>
      </c>
      <c r="W170" s="5">
        <v>-0.67</v>
      </c>
      <c r="X170" s="5">
        <v>-0.82</v>
      </c>
      <c r="Y170" s="5">
        <v>-2.2799999999999998</v>
      </c>
      <c r="Z170" s="5">
        <v>-14.77</v>
      </c>
      <c r="AA170" s="5">
        <v>19.27</v>
      </c>
      <c r="AB170" s="5">
        <v>1.06</v>
      </c>
      <c r="AC170" s="5">
        <v>-58.59</v>
      </c>
      <c r="AD170" s="5">
        <v>-1.34</v>
      </c>
      <c r="AE170" s="5">
        <v>-0.65</v>
      </c>
      <c r="AF170" s="5">
        <v>-0.28999999999999998</v>
      </c>
      <c r="AG170" s="5">
        <v>0</v>
      </c>
      <c r="AH170" s="5">
        <v>0.22</v>
      </c>
      <c r="AI170" s="5">
        <v>0.13</v>
      </c>
      <c r="AJ170" s="5">
        <v>0.05</v>
      </c>
      <c r="AK170" s="5">
        <v>0.03</v>
      </c>
      <c r="AL170" s="5">
        <v>0.15</v>
      </c>
      <c r="AM170" s="5">
        <v>0.04</v>
      </c>
      <c r="AN170" s="5">
        <v>-0.48</v>
      </c>
      <c r="AO170" s="5">
        <v>0.73</v>
      </c>
      <c r="AP170" s="5">
        <v>-1.27</v>
      </c>
      <c r="AQ170" s="5">
        <v>0</v>
      </c>
      <c r="AR170" s="5">
        <v>-0.28000000000000003</v>
      </c>
      <c r="AS170" s="5">
        <v>-0.12</v>
      </c>
      <c r="AT170" s="5">
        <v>-0.84</v>
      </c>
      <c r="AU170" s="5">
        <v>0.28999999999999998</v>
      </c>
      <c r="AV170" s="25">
        <v>151.97999999999999</v>
      </c>
      <c r="AW170" s="25">
        <v>227.39850000000001</v>
      </c>
      <c r="AX170" s="26">
        <v>133</v>
      </c>
      <c r="AY170" s="27">
        <v>212.69649999999999</v>
      </c>
      <c r="AZ170" s="26">
        <v>146</v>
      </c>
      <c r="BA170" s="27">
        <v>209.18600000000001</v>
      </c>
      <c r="BB170" s="26">
        <v>137</v>
      </c>
      <c r="BC170" s="13" t="s">
        <v>722</v>
      </c>
      <c r="BD170" s="16">
        <v>17.600000000000001</v>
      </c>
      <c r="BE170" s="16">
        <v>3</v>
      </c>
      <c r="BF170" s="16">
        <v>16.899999999999999</v>
      </c>
      <c r="BG170" s="16">
        <v>99.2</v>
      </c>
      <c r="BH170" s="13">
        <v>2</v>
      </c>
      <c r="BI170" s="13">
        <v>3</v>
      </c>
      <c r="BJ170" s="13">
        <v>2</v>
      </c>
      <c r="BK170" s="13">
        <v>2</v>
      </c>
      <c r="BL170" s="13">
        <v>2</v>
      </c>
      <c r="BM170" s="13">
        <v>1</v>
      </c>
      <c r="BN170" s="13">
        <v>1</v>
      </c>
      <c r="BO170" s="13">
        <v>3</v>
      </c>
    </row>
    <row r="171" spans="1:67" ht="15.6" x14ac:dyDescent="0.3">
      <c r="A171">
        <v>155</v>
      </c>
      <c r="B171" t="s">
        <v>543</v>
      </c>
      <c r="C171" s="9">
        <v>242026</v>
      </c>
      <c r="D171" s="11">
        <v>154</v>
      </c>
      <c r="E171" s="11" t="s">
        <v>701</v>
      </c>
      <c r="F171" s="11">
        <v>2021</v>
      </c>
      <c r="G171" s="5" t="s">
        <v>76</v>
      </c>
      <c r="H171" s="5">
        <v>2021</v>
      </c>
      <c r="I171" s="5" t="s">
        <v>250</v>
      </c>
      <c r="J171" s="5">
        <v>1</v>
      </c>
      <c r="K171" s="5">
        <v>1</v>
      </c>
      <c r="L171" s="5" t="s">
        <v>59</v>
      </c>
      <c r="M171" s="5">
        <v>4.45</v>
      </c>
      <c r="N171" s="5">
        <v>5.87</v>
      </c>
      <c r="O171" s="5">
        <v>6.77</v>
      </c>
      <c r="P171" s="5">
        <v>6.21</v>
      </c>
      <c r="Q171" s="5">
        <v>1.79</v>
      </c>
      <c r="R171" s="5">
        <v>1.1100000000000001</v>
      </c>
      <c r="S171" s="5">
        <v>2.31</v>
      </c>
      <c r="T171" s="5">
        <v>2.2799999999999998</v>
      </c>
      <c r="U171" s="5">
        <v>21.45</v>
      </c>
      <c r="V171" s="5">
        <v>14.17</v>
      </c>
      <c r="W171" s="5">
        <v>-0.56000000000000005</v>
      </c>
      <c r="X171" s="5">
        <v>-0.94</v>
      </c>
      <c r="Y171" s="5">
        <v>-1.81</v>
      </c>
      <c r="Z171" s="5">
        <v>-6.93</v>
      </c>
      <c r="AA171" s="5">
        <v>19.78</v>
      </c>
      <c r="AB171" s="5">
        <v>3.07</v>
      </c>
      <c r="AC171" s="5">
        <v>-80.099999999999994</v>
      </c>
      <c r="AD171" s="5">
        <v>-0.69</v>
      </c>
      <c r="AE171" s="5">
        <v>0.09</v>
      </c>
      <c r="AF171" s="5">
        <v>-0.14000000000000001</v>
      </c>
      <c r="AG171" s="5">
        <v>0</v>
      </c>
      <c r="AH171" s="5">
        <v>0.28000000000000003</v>
      </c>
      <c r="AI171" s="5">
        <v>0.15</v>
      </c>
      <c r="AJ171" s="5">
        <v>0.06</v>
      </c>
      <c r="AK171" s="5">
        <v>0.05</v>
      </c>
      <c r="AL171" s="5">
        <v>0.16</v>
      </c>
      <c r="AM171" s="5">
        <v>0.06</v>
      </c>
      <c r="AN171" s="5">
        <v>1.63</v>
      </c>
      <c r="AO171" s="5">
        <v>0.15</v>
      </c>
      <c r="AP171" s="5">
        <v>-0.75</v>
      </c>
      <c r="AQ171" s="5">
        <v>0</v>
      </c>
      <c r="AR171" s="5">
        <v>-0.54</v>
      </c>
      <c r="AS171" s="5">
        <v>-0.24</v>
      </c>
      <c r="AT171" s="5">
        <v>-0.33</v>
      </c>
      <c r="AU171" s="5">
        <v>0.37</v>
      </c>
      <c r="AV171" s="25">
        <v>160.52000000000001</v>
      </c>
      <c r="AW171" s="25">
        <v>235.71799999999999</v>
      </c>
      <c r="AX171" s="26">
        <v>69</v>
      </c>
      <c r="AY171" s="27">
        <v>226.32499999999899</v>
      </c>
      <c r="AZ171" s="26">
        <v>56</v>
      </c>
      <c r="BA171" s="27">
        <v>214.84449999999899</v>
      </c>
      <c r="BB171" s="26">
        <v>94</v>
      </c>
      <c r="BC171" s="13"/>
      <c r="BD171" s="16">
        <v>17.2</v>
      </c>
      <c r="BE171" s="16">
        <v>2.2000000000000002</v>
      </c>
      <c r="BF171" s="16">
        <v>12.6</v>
      </c>
      <c r="BG171" s="16">
        <v>99.8</v>
      </c>
      <c r="BH171" s="13">
        <v>1</v>
      </c>
      <c r="BI171" s="13">
        <v>1</v>
      </c>
      <c r="BJ171" s="13">
        <v>1</v>
      </c>
      <c r="BK171" s="13">
        <v>2</v>
      </c>
      <c r="BL171" s="13">
        <v>2</v>
      </c>
      <c r="BM171" s="13">
        <v>1</v>
      </c>
      <c r="BN171" s="13">
        <v>1</v>
      </c>
      <c r="BO171" s="13">
        <v>1</v>
      </c>
    </row>
    <row r="172" spans="1:67" ht="15.6" x14ac:dyDescent="0.3">
      <c r="A172">
        <v>156</v>
      </c>
      <c r="B172" t="s">
        <v>542</v>
      </c>
      <c r="C172" s="9">
        <v>240739</v>
      </c>
      <c r="D172" s="11">
        <v>155</v>
      </c>
      <c r="E172" s="11">
        <v>220239</v>
      </c>
      <c r="F172" s="11">
        <v>2022</v>
      </c>
      <c r="G172" s="5" t="s">
        <v>90</v>
      </c>
      <c r="H172" s="5">
        <v>2022</v>
      </c>
      <c r="I172" s="5" t="s">
        <v>198</v>
      </c>
      <c r="J172" s="5">
        <v>2</v>
      </c>
      <c r="K172" s="5">
        <v>2</v>
      </c>
      <c r="L172" s="5" t="s">
        <v>62</v>
      </c>
      <c r="M172" s="5">
        <v>5.23</v>
      </c>
      <c r="N172" s="5">
        <v>8.68</v>
      </c>
      <c r="O172" s="5">
        <v>9.89</v>
      </c>
      <c r="P172" s="5">
        <v>6.01</v>
      </c>
      <c r="Q172" s="5">
        <v>2.11</v>
      </c>
      <c r="R172" s="5">
        <v>1.9</v>
      </c>
      <c r="S172" s="5">
        <v>2.16</v>
      </c>
      <c r="T172" s="5">
        <v>2.5</v>
      </c>
      <c r="U172" s="5">
        <v>24.87</v>
      </c>
      <c r="V172" s="5">
        <v>20.09</v>
      </c>
      <c r="W172" s="5">
        <v>-0.35</v>
      </c>
      <c r="X172" s="5">
        <v>-0.38</v>
      </c>
      <c r="Y172" s="5">
        <v>-1.59</v>
      </c>
      <c r="Z172" s="5">
        <v>-14.47</v>
      </c>
      <c r="AA172" s="5">
        <v>20.350000000000001</v>
      </c>
      <c r="AB172" s="5">
        <v>-1.44</v>
      </c>
      <c r="AC172" s="5">
        <v>-43.85</v>
      </c>
      <c r="AD172" s="5">
        <v>-0.97</v>
      </c>
      <c r="AE172" s="5">
        <v>0.03</v>
      </c>
      <c r="AF172" s="5">
        <v>-0.34</v>
      </c>
      <c r="AG172" s="5">
        <v>0</v>
      </c>
      <c r="AH172" s="5">
        <v>0.26</v>
      </c>
      <c r="AI172" s="5">
        <v>0.22</v>
      </c>
      <c r="AJ172" s="5">
        <v>0.08</v>
      </c>
      <c r="AK172" s="5">
        <v>0.09</v>
      </c>
      <c r="AL172" s="5">
        <v>0.17</v>
      </c>
      <c r="AM172" s="5">
        <v>0.03</v>
      </c>
      <c r="AN172" s="5">
        <v>-0.47</v>
      </c>
      <c r="AO172" s="5">
        <v>0.13</v>
      </c>
      <c r="AP172" s="5">
        <v>-0.76</v>
      </c>
      <c r="AQ172" s="5">
        <v>0</v>
      </c>
      <c r="AR172" s="5">
        <v>-0.49</v>
      </c>
      <c r="AS172" s="5">
        <v>-0.92</v>
      </c>
      <c r="AT172" s="5">
        <v>-0.56999999999999995</v>
      </c>
      <c r="AU172" s="5">
        <v>0.4</v>
      </c>
      <c r="AV172" s="25">
        <v>162.69</v>
      </c>
      <c r="AW172" s="25">
        <v>253.005</v>
      </c>
      <c r="AX172" s="26">
        <v>6</v>
      </c>
      <c r="AY172" s="27">
        <v>242.46100000000001</v>
      </c>
      <c r="AZ172" s="26">
        <v>8</v>
      </c>
      <c r="BA172" s="27">
        <v>232.96849999999901</v>
      </c>
      <c r="BB172" s="26">
        <v>12</v>
      </c>
      <c r="BC172" s="13"/>
      <c r="BD172" s="16">
        <v>18.8</v>
      </c>
      <c r="BE172" s="16">
        <v>2.9</v>
      </c>
      <c r="BF172" s="16">
        <v>15.4</v>
      </c>
      <c r="BG172" s="16">
        <v>99.8</v>
      </c>
      <c r="BH172" s="13">
        <v>3</v>
      </c>
      <c r="BI172" s="13">
        <v>1</v>
      </c>
      <c r="BJ172" s="13">
        <v>1</v>
      </c>
      <c r="BK172" s="13">
        <v>2</v>
      </c>
      <c r="BL172" s="13">
        <v>2</v>
      </c>
      <c r="BM172" s="13">
        <v>4</v>
      </c>
      <c r="BN172" s="13">
        <v>1</v>
      </c>
      <c r="BO172" s="13">
        <v>2</v>
      </c>
    </row>
    <row r="173" spans="1:67" ht="15.6" x14ac:dyDescent="0.3">
      <c r="A173">
        <v>157</v>
      </c>
      <c r="B173" t="s">
        <v>541</v>
      </c>
      <c r="C173" s="9">
        <v>240983</v>
      </c>
      <c r="D173" s="11">
        <v>156</v>
      </c>
      <c r="E173" s="11">
        <v>220239</v>
      </c>
      <c r="F173" s="11">
        <v>2022</v>
      </c>
      <c r="G173" s="5" t="s">
        <v>90</v>
      </c>
      <c r="H173" s="5">
        <v>2022</v>
      </c>
      <c r="I173" s="5" t="s">
        <v>251</v>
      </c>
      <c r="J173" s="5">
        <v>2</v>
      </c>
      <c r="K173" s="5">
        <v>2</v>
      </c>
      <c r="L173" s="5" t="s">
        <v>62</v>
      </c>
      <c r="M173" s="5">
        <v>4.41</v>
      </c>
      <c r="N173" s="5">
        <v>6.33</v>
      </c>
      <c r="O173" s="5">
        <v>8.84</v>
      </c>
      <c r="P173" s="5">
        <v>6.96</v>
      </c>
      <c r="Q173" s="5">
        <v>1.06</v>
      </c>
      <c r="R173" s="5">
        <v>0.46</v>
      </c>
      <c r="S173" s="5">
        <v>2.42</v>
      </c>
      <c r="T173" s="5">
        <v>2.38</v>
      </c>
      <c r="U173" s="5">
        <v>17.239999999999998</v>
      </c>
      <c r="V173" s="5">
        <v>15.13</v>
      </c>
      <c r="W173" s="5">
        <v>-0.42</v>
      </c>
      <c r="X173" s="5">
        <v>-0.57999999999999996</v>
      </c>
      <c r="Y173" s="5">
        <v>-1.07</v>
      </c>
      <c r="Z173" s="5">
        <v>-12.65</v>
      </c>
      <c r="AA173" s="5">
        <v>19.86</v>
      </c>
      <c r="AB173" s="5">
        <v>-3.76</v>
      </c>
      <c r="AC173" s="5">
        <v>-35.43</v>
      </c>
      <c r="AD173" s="5">
        <v>-1.22</v>
      </c>
      <c r="AE173" s="5">
        <v>0.01</v>
      </c>
      <c r="AF173" s="5">
        <v>-0.2</v>
      </c>
      <c r="AG173" s="5">
        <v>0</v>
      </c>
      <c r="AH173" s="5">
        <v>0.2</v>
      </c>
      <c r="AI173" s="5">
        <v>-0.01</v>
      </c>
      <c r="AJ173" s="5">
        <v>0.08</v>
      </c>
      <c r="AK173" s="5">
        <v>0</v>
      </c>
      <c r="AL173" s="5">
        <v>7.0000000000000007E-2</v>
      </c>
      <c r="AM173" s="5">
        <v>0.04</v>
      </c>
      <c r="AN173" s="5">
        <v>0.13</v>
      </c>
      <c r="AO173" s="5">
        <v>-0.72</v>
      </c>
      <c r="AP173" s="5">
        <v>1.0900000000000001</v>
      </c>
      <c r="AQ173" s="5">
        <v>0</v>
      </c>
      <c r="AR173" s="5">
        <v>-0.71</v>
      </c>
      <c r="AS173" s="5">
        <v>-0.82</v>
      </c>
      <c r="AT173" s="5">
        <v>-0.38</v>
      </c>
      <c r="AU173" s="5">
        <v>0.3</v>
      </c>
      <c r="AV173" s="25">
        <v>150.57</v>
      </c>
      <c r="AW173" s="25">
        <v>210.8355</v>
      </c>
      <c r="AX173" s="26">
        <v>240</v>
      </c>
      <c r="AY173" s="27">
        <v>197.37899999999999</v>
      </c>
      <c r="AZ173" s="26">
        <v>251</v>
      </c>
      <c r="BA173" s="27">
        <v>190.708</v>
      </c>
      <c r="BB173" s="26">
        <v>265</v>
      </c>
      <c r="BC173" s="13"/>
      <c r="BD173" s="16">
        <v>17.899999999999999</v>
      </c>
      <c r="BE173" s="16">
        <v>3.2</v>
      </c>
      <c r="BF173" s="16">
        <v>17.8</v>
      </c>
      <c r="BG173" s="16">
        <v>99.9</v>
      </c>
      <c r="BH173" s="13">
        <v>2</v>
      </c>
      <c r="BI173" s="13">
        <v>1</v>
      </c>
      <c r="BJ173" s="13">
        <v>1</v>
      </c>
      <c r="BK173" s="13">
        <v>1</v>
      </c>
      <c r="BL173" s="13">
        <v>2</v>
      </c>
      <c r="BM173" s="13">
        <v>2</v>
      </c>
      <c r="BN173" s="13">
        <v>1</v>
      </c>
      <c r="BO173" s="13">
        <v>1</v>
      </c>
    </row>
    <row r="174" spans="1:67" ht="15.6" x14ac:dyDescent="0.3">
      <c r="A174">
        <v>158</v>
      </c>
      <c r="B174" t="s">
        <v>540</v>
      </c>
      <c r="C174" s="9">
        <v>242161</v>
      </c>
      <c r="D174" s="11">
        <v>157</v>
      </c>
      <c r="E174" s="11">
        <v>211938</v>
      </c>
      <c r="F174" s="11">
        <v>2021</v>
      </c>
      <c r="G174" s="5" t="s">
        <v>67</v>
      </c>
      <c r="H174" s="5">
        <v>2019</v>
      </c>
      <c r="I174" s="5" t="s">
        <v>252</v>
      </c>
      <c r="J174" s="5">
        <v>1</v>
      </c>
      <c r="K174" s="5">
        <v>1</v>
      </c>
      <c r="L174" s="5" t="s">
        <v>62</v>
      </c>
      <c r="M174" s="5">
        <v>7.42</v>
      </c>
      <c r="N174" s="5">
        <v>10.76</v>
      </c>
      <c r="O174" s="5">
        <v>12.94</v>
      </c>
      <c r="P174" s="5">
        <v>8.35</v>
      </c>
      <c r="Q174" s="5">
        <v>1.25</v>
      </c>
      <c r="R174" s="5">
        <v>0.95</v>
      </c>
      <c r="S174" s="5">
        <v>1.24</v>
      </c>
      <c r="T174" s="5">
        <v>1.49</v>
      </c>
      <c r="U174" s="5">
        <v>15.83</v>
      </c>
      <c r="V174" s="5">
        <v>11.79</v>
      </c>
      <c r="W174" s="5">
        <v>0.19</v>
      </c>
      <c r="X174" s="5">
        <v>-0.12</v>
      </c>
      <c r="Y174" s="5">
        <v>-1.52</v>
      </c>
      <c r="Z174" s="5">
        <v>-12.55</v>
      </c>
      <c r="AA174" s="5">
        <v>20</v>
      </c>
      <c r="AB174" s="5">
        <v>0.98</v>
      </c>
      <c r="AC174" s="5">
        <v>-58.3</v>
      </c>
      <c r="AD174" s="5">
        <v>-0.81</v>
      </c>
      <c r="AE174" s="5">
        <v>-0.06</v>
      </c>
      <c r="AF174" s="5">
        <v>0.01</v>
      </c>
      <c r="AG174" s="5">
        <v>0</v>
      </c>
      <c r="AH174" s="5">
        <v>0.21</v>
      </c>
      <c r="AI174" s="5">
        <v>0.02</v>
      </c>
      <c r="AJ174" s="5">
        <v>7.0000000000000007E-2</v>
      </c>
      <c r="AK174" s="5">
        <v>0.02</v>
      </c>
      <c r="AL174" s="5">
        <v>0.13</v>
      </c>
      <c r="AM174" s="5">
        <v>0.03</v>
      </c>
      <c r="AN174" s="5">
        <v>-1.89</v>
      </c>
      <c r="AO174" s="5">
        <v>-0.72</v>
      </c>
      <c r="AP174" s="5">
        <v>4.93</v>
      </c>
      <c r="AQ174" s="5">
        <v>0</v>
      </c>
      <c r="AR174" s="5">
        <v>-0.1</v>
      </c>
      <c r="AS174" s="5">
        <v>0.22</v>
      </c>
      <c r="AT174" s="5">
        <v>-0.39</v>
      </c>
      <c r="AU174" s="5">
        <v>0.34</v>
      </c>
      <c r="AV174" s="25">
        <v>147.74</v>
      </c>
      <c r="AW174" s="25">
        <v>206.41199999999901</v>
      </c>
      <c r="AX174" s="26">
        <v>272</v>
      </c>
      <c r="AY174" s="27">
        <v>189.84199999999899</v>
      </c>
      <c r="AZ174" s="26">
        <v>279</v>
      </c>
      <c r="BA174" s="27">
        <v>195.61949999999899</v>
      </c>
      <c r="BB174" s="26">
        <v>239</v>
      </c>
      <c r="BC174" s="13"/>
      <c r="BD174" s="16">
        <v>18</v>
      </c>
      <c r="BE174" s="16">
        <v>2.4</v>
      </c>
      <c r="BF174" s="16">
        <v>13.4</v>
      </c>
      <c r="BG174" s="16">
        <v>99.8</v>
      </c>
      <c r="BH174" s="13">
        <v>2</v>
      </c>
      <c r="BI174" s="13">
        <v>1</v>
      </c>
      <c r="BJ174" s="13">
        <v>2</v>
      </c>
      <c r="BK174" s="13">
        <v>2</v>
      </c>
      <c r="BL174" s="13">
        <v>2</v>
      </c>
      <c r="BM174" s="13">
        <v>2</v>
      </c>
      <c r="BN174" s="13">
        <v>1</v>
      </c>
      <c r="BO174" s="13">
        <v>2</v>
      </c>
    </row>
    <row r="175" spans="1:67" ht="15.6" x14ac:dyDescent="0.3">
      <c r="A175">
        <v>159</v>
      </c>
      <c r="B175" t="s">
        <v>539</v>
      </c>
      <c r="C175" s="9">
        <v>240660</v>
      </c>
      <c r="D175" s="11">
        <v>158</v>
      </c>
      <c r="E175" s="11">
        <v>230006</v>
      </c>
      <c r="F175" s="11">
        <v>2023</v>
      </c>
      <c r="G175" s="5" t="s">
        <v>99</v>
      </c>
      <c r="H175" s="5">
        <v>2019</v>
      </c>
      <c r="I175" s="5" t="s">
        <v>253</v>
      </c>
      <c r="J175" s="5">
        <v>2</v>
      </c>
      <c r="K175" s="5">
        <v>2</v>
      </c>
      <c r="L175" s="5" t="s">
        <v>62</v>
      </c>
      <c r="M175" s="5">
        <v>5.45</v>
      </c>
      <c r="N175" s="5">
        <v>8.4</v>
      </c>
      <c r="O175" s="5">
        <v>9.58</v>
      </c>
      <c r="P175" s="5">
        <v>5.19</v>
      </c>
      <c r="Q175" s="5">
        <v>2.12</v>
      </c>
      <c r="R175" s="5">
        <v>1.55</v>
      </c>
      <c r="S175" s="5">
        <v>0.15</v>
      </c>
      <c r="T175" s="5">
        <v>0.44</v>
      </c>
      <c r="U175" s="5">
        <v>24.28</v>
      </c>
      <c r="V175" s="5">
        <v>16.2</v>
      </c>
      <c r="W175" s="5">
        <v>0.05</v>
      </c>
      <c r="X175" s="5">
        <v>-0.51</v>
      </c>
      <c r="Y175" s="5">
        <v>-1.22</v>
      </c>
      <c r="Z175" s="5">
        <v>-14.16</v>
      </c>
      <c r="AA175" s="5">
        <v>21.16</v>
      </c>
      <c r="AB175" s="5">
        <v>1.69</v>
      </c>
      <c r="AC175" s="5">
        <v>-26.75</v>
      </c>
      <c r="AD175" s="5">
        <v>-1.1299999999999999</v>
      </c>
      <c r="AE175" s="5">
        <v>-1.07</v>
      </c>
      <c r="AF175" s="5">
        <v>-0.23</v>
      </c>
      <c r="AG175" s="5">
        <v>0</v>
      </c>
      <c r="AH175" s="5">
        <v>0.21</v>
      </c>
      <c r="AI175" s="5">
        <v>0.08</v>
      </c>
      <c r="AJ175" s="5">
        <v>0.03</v>
      </c>
      <c r="AK175" s="5">
        <v>0.05</v>
      </c>
      <c r="AL175" s="5">
        <v>0.15</v>
      </c>
      <c r="AM175" s="5">
        <v>0.05</v>
      </c>
      <c r="AN175" s="5">
        <v>-0.52</v>
      </c>
      <c r="AO175" s="5">
        <v>-0.1</v>
      </c>
      <c r="AP175" s="5">
        <v>3.96</v>
      </c>
      <c r="AQ175" s="5">
        <v>0</v>
      </c>
      <c r="AR175" s="5">
        <v>-0.56000000000000005</v>
      </c>
      <c r="AS175" s="5">
        <v>-0.52</v>
      </c>
      <c r="AT175" s="5">
        <v>-0.36</v>
      </c>
      <c r="AU175" s="5">
        <v>0.23</v>
      </c>
      <c r="AV175" s="25">
        <v>151.5</v>
      </c>
      <c r="AW175" s="25">
        <v>232.05449999999999</v>
      </c>
      <c r="AX175" s="26">
        <v>92</v>
      </c>
      <c r="AY175" s="27">
        <v>218.89849999999899</v>
      </c>
      <c r="AZ175" s="26">
        <v>97</v>
      </c>
      <c r="BA175" s="27">
        <v>213.0155</v>
      </c>
      <c r="BB175" s="26">
        <v>112</v>
      </c>
      <c r="BC175" s="13" t="s">
        <v>722</v>
      </c>
      <c r="BD175" s="16">
        <v>17.2</v>
      </c>
      <c r="BE175" s="16">
        <v>3.4</v>
      </c>
      <c r="BF175" s="16">
        <v>19.7</v>
      </c>
      <c r="BG175" s="16">
        <v>99.5</v>
      </c>
      <c r="BH175" s="13">
        <v>1</v>
      </c>
      <c r="BI175" s="13">
        <v>1</v>
      </c>
      <c r="BJ175" s="13">
        <v>1</v>
      </c>
      <c r="BK175" s="13">
        <v>2</v>
      </c>
      <c r="BL175" s="13">
        <v>2</v>
      </c>
      <c r="BM175" s="13">
        <v>2</v>
      </c>
      <c r="BN175" s="13">
        <v>1</v>
      </c>
      <c r="BO175" s="13">
        <v>2</v>
      </c>
    </row>
    <row r="176" spans="1:67" ht="15.6" x14ac:dyDescent="0.3">
      <c r="A176">
        <v>160</v>
      </c>
      <c r="B176" t="s">
        <v>538</v>
      </c>
      <c r="C176" s="9">
        <v>240019</v>
      </c>
      <c r="D176" s="11">
        <v>159</v>
      </c>
      <c r="E176" s="11">
        <v>230496</v>
      </c>
      <c r="F176" s="11">
        <v>2023</v>
      </c>
      <c r="G176" s="5" t="s">
        <v>152</v>
      </c>
      <c r="H176" s="5">
        <v>2021</v>
      </c>
      <c r="I176" s="5" t="s">
        <v>254</v>
      </c>
      <c r="J176" s="5">
        <v>2</v>
      </c>
      <c r="K176" s="5">
        <v>2</v>
      </c>
      <c r="L176" s="5" t="s">
        <v>62</v>
      </c>
      <c r="M176" s="5">
        <v>7.21</v>
      </c>
      <c r="N176" s="5">
        <v>11.74</v>
      </c>
      <c r="O176" s="5">
        <v>15.65</v>
      </c>
      <c r="P176" s="5">
        <v>14.85</v>
      </c>
      <c r="Q176" s="5">
        <v>0.79</v>
      </c>
      <c r="R176" s="5">
        <v>0.67</v>
      </c>
      <c r="S176" s="5">
        <v>1.47</v>
      </c>
      <c r="T176" s="5">
        <v>1.89</v>
      </c>
      <c r="U176" s="5">
        <v>20.9</v>
      </c>
      <c r="V176" s="5">
        <v>10.8</v>
      </c>
      <c r="W176" s="5">
        <v>-0.14000000000000001</v>
      </c>
      <c r="X176" s="5">
        <v>-0.42</v>
      </c>
      <c r="Y176" s="5">
        <v>-2.72</v>
      </c>
      <c r="Z176" s="5">
        <v>-11.71</v>
      </c>
      <c r="AA176" s="5">
        <v>18.37</v>
      </c>
      <c r="AB176" s="5">
        <v>6.52</v>
      </c>
      <c r="AC176" s="5">
        <v>1.79</v>
      </c>
      <c r="AD176" s="5">
        <v>-1.07</v>
      </c>
      <c r="AE176" s="5">
        <v>-0.08</v>
      </c>
      <c r="AF176" s="5">
        <v>-0.4</v>
      </c>
      <c r="AG176" s="5">
        <v>0</v>
      </c>
      <c r="AH176" s="5">
        <v>0.25</v>
      </c>
      <c r="AI176" s="5">
        <v>0.1</v>
      </c>
      <c r="AJ176" s="5">
        <v>0.1</v>
      </c>
      <c r="AK176" s="5">
        <v>0.01</v>
      </c>
      <c r="AL176" s="5">
        <v>0.12</v>
      </c>
      <c r="AM176" s="5">
        <v>0.04</v>
      </c>
      <c r="AN176" s="5">
        <v>-0.08</v>
      </c>
      <c r="AO176" s="5">
        <v>-0.96</v>
      </c>
      <c r="AP176" s="5">
        <v>4.3099999999999996</v>
      </c>
      <c r="AQ176" s="5">
        <v>0</v>
      </c>
      <c r="AR176" s="5">
        <v>-0.31</v>
      </c>
      <c r="AS176" s="5">
        <v>-0.13</v>
      </c>
      <c r="AT176" s="5">
        <v>-7.0000000000000007E-2</v>
      </c>
      <c r="AU176" s="5">
        <v>0.37</v>
      </c>
      <c r="AV176" s="25">
        <v>154.54</v>
      </c>
      <c r="AW176" s="25">
        <v>211.46249999999901</v>
      </c>
      <c r="AX176" s="26">
        <v>237</v>
      </c>
      <c r="AY176" s="27">
        <v>197.88649999999899</v>
      </c>
      <c r="AZ176" s="26">
        <v>247</v>
      </c>
      <c r="BA176" s="27">
        <v>197.19449999999901</v>
      </c>
      <c r="BB176" s="26">
        <v>231</v>
      </c>
      <c r="BC176" s="13" t="s">
        <v>722</v>
      </c>
      <c r="BD176" s="16">
        <v>18.399999999999999</v>
      </c>
      <c r="BE176" s="16">
        <v>2.6</v>
      </c>
      <c r="BF176" s="16">
        <v>13.9</v>
      </c>
      <c r="BG176" s="16">
        <v>99.7</v>
      </c>
      <c r="BH176" s="13">
        <v>2</v>
      </c>
      <c r="BI176" s="13">
        <v>1</v>
      </c>
      <c r="BJ176" s="13">
        <v>1</v>
      </c>
      <c r="BK176" s="13">
        <v>2</v>
      </c>
      <c r="BL176" s="13">
        <v>2</v>
      </c>
      <c r="BM176" s="13">
        <v>2</v>
      </c>
      <c r="BN176" s="13">
        <v>1</v>
      </c>
      <c r="BO176" s="13">
        <v>3</v>
      </c>
    </row>
    <row r="177" spans="1:67" ht="15.6" x14ac:dyDescent="0.3">
      <c r="A177">
        <v>161</v>
      </c>
      <c r="B177" t="s">
        <v>537</v>
      </c>
      <c r="C177" s="9">
        <v>241527</v>
      </c>
      <c r="D177" s="11">
        <v>160</v>
      </c>
      <c r="E177" s="11">
        <v>230006</v>
      </c>
      <c r="F177" s="11">
        <v>2023</v>
      </c>
      <c r="G177" s="5" t="s">
        <v>99</v>
      </c>
      <c r="H177" s="5">
        <v>2022</v>
      </c>
      <c r="I177" s="5" t="s">
        <v>255</v>
      </c>
      <c r="J177" s="5">
        <v>2</v>
      </c>
      <c r="K177" s="5">
        <v>2</v>
      </c>
      <c r="L177" s="5" t="s">
        <v>62</v>
      </c>
      <c r="M177" s="5">
        <v>3</v>
      </c>
      <c r="N177" s="5">
        <v>6.25</v>
      </c>
      <c r="O177" s="5">
        <v>9.6</v>
      </c>
      <c r="P177" s="5">
        <v>6.75</v>
      </c>
      <c r="Q177" s="5">
        <v>1.9</v>
      </c>
      <c r="R177" s="5">
        <v>1.29</v>
      </c>
      <c r="S177" s="5">
        <v>0.65</v>
      </c>
      <c r="T177" s="5">
        <v>0.73</v>
      </c>
      <c r="U177" s="5">
        <v>22.5</v>
      </c>
      <c r="V177" s="5">
        <v>13.11</v>
      </c>
      <c r="W177" s="5">
        <v>-0.36</v>
      </c>
      <c r="X177" s="5">
        <v>-0.92</v>
      </c>
      <c r="Y177" s="5">
        <v>-1.43</v>
      </c>
      <c r="Z177" s="5">
        <v>-19.170000000000002</v>
      </c>
      <c r="AA177" s="5">
        <v>24.84</v>
      </c>
      <c r="AB177" s="5">
        <v>-0.41</v>
      </c>
      <c r="AC177" s="5">
        <v>-44.42</v>
      </c>
      <c r="AD177" s="5">
        <v>-1.08</v>
      </c>
      <c r="AE177" s="5">
        <v>-0.98</v>
      </c>
      <c r="AF177" s="5">
        <v>-0.23</v>
      </c>
      <c r="AG177" s="5">
        <v>0</v>
      </c>
      <c r="AH177" s="5">
        <v>0.24</v>
      </c>
      <c r="AI177" s="5">
        <v>0.13</v>
      </c>
      <c r="AJ177" s="5">
        <v>0.05</v>
      </c>
      <c r="AK177" s="5">
        <v>7.0000000000000007E-2</v>
      </c>
      <c r="AL177" s="5">
        <v>0.16</v>
      </c>
      <c r="AM177" s="5">
        <v>0.05</v>
      </c>
      <c r="AN177" s="5">
        <v>0.83</v>
      </c>
      <c r="AO177" s="5">
        <v>-0.01</v>
      </c>
      <c r="AP177" s="5">
        <v>1.92</v>
      </c>
      <c r="AQ177" s="5">
        <v>0</v>
      </c>
      <c r="AR177" s="5">
        <v>-0.47</v>
      </c>
      <c r="AS177" s="5">
        <v>-0.65</v>
      </c>
      <c r="AT177" s="5">
        <v>-0.7</v>
      </c>
      <c r="AU177" s="5">
        <v>0.26</v>
      </c>
      <c r="AV177" s="25">
        <v>152.84</v>
      </c>
      <c r="AW177" s="25">
        <v>229.06700000000001</v>
      </c>
      <c r="AX177" s="26">
        <v>120</v>
      </c>
      <c r="AY177" s="27">
        <v>212.26349999999999</v>
      </c>
      <c r="AZ177" s="26">
        <v>154</v>
      </c>
      <c r="BA177" s="27">
        <v>203.5325</v>
      </c>
      <c r="BB177" s="26">
        <v>186</v>
      </c>
      <c r="BC177" s="13" t="s">
        <v>722</v>
      </c>
      <c r="BD177" s="16">
        <v>17.8</v>
      </c>
      <c r="BE177" s="16">
        <v>2.7</v>
      </c>
      <c r="BF177" s="16">
        <v>15.1</v>
      </c>
      <c r="BG177" s="16">
        <v>99.6</v>
      </c>
      <c r="BH177" s="13">
        <v>2</v>
      </c>
      <c r="BI177" s="13">
        <v>1</v>
      </c>
      <c r="BJ177" s="13">
        <v>2</v>
      </c>
      <c r="BK177" s="13">
        <v>2</v>
      </c>
      <c r="BL177" s="13">
        <v>2</v>
      </c>
      <c r="BM177" s="13">
        <v>1</v>
      </c>
      <c r="BN177" s="13">
        <v>1</v>
      </c>
      <c r="BO177" s="13">
        <v>1</v>
      </c>
    </row>
    <row r="178" spans="1:67" ht="15.6" x14ac:dyDescent="0.3">
      <c r="A178">
        <v>162</v>
      </c>
      <c r="B178" t="s">
        <v>536</v>
      </c>
      <c r="C178" s="9">
        <v>240496</v>
      </c>
      <c r="D178" s="11">
        <v>161</v>
      </c>
      <c r="E178" s="11">
        <v>220032</v>
      </c>
      <c r="F178" s="11">
        <v>2022</v>
      </c>
      <c r="G178" s="5" t="s">
        <v>88</v>
      </c>
      <c r="H178" s="5">
        <v>2020</v>
      </c>
      <c r="I178" s="5" t="s">
        <v>256</v>
      </c>
      <c r="J178" s="5">
        <v>2</v>
      </c>
      <c r="K178" s="5">
        <v>2</v>
      </c>
      <c r="L178" s="5" t="s">
        <v>62</v>
      </c>
      <c r="M178" s="5">
        <v>6.58</v>
      </c>
      <c r="N178" s="5">
        <v>11.26</v>
      </c>
      <c r="O178" s="5">
        <v>14.54</v>
      </c>
      <c r="P178" s="5">
        <v>12.63</v>
      </c>
      <c r="Q178" s="5">
        <v>2.72</v>
      </c>
      <c r="R178" s="5">
        <v>2.06</v>
      </c>
      <c r="S178" s="5">
        <v>2.39</v>
      </c>
      <c r="T178" s="5">
        <v>3.05</v>
      </c>
      <c r="U178" s="5">
        <v>17.600000000000001</v>
      </c>
      <c r="V178" s="5">
        <v>10.26</v>
      </c>
      <c r="W178" s="5">
        <v>0.02</v>
      </c>
      <c r="X178" s="5">
        <v>-1.01</v>
      </c>
      <c r="Y178" s="5">
        <v>-2.82</v>
      </c>
      <c r="Z178" s="5">
        <v>-15.91</v>
      </c>
      <c r="AA178" s="5">
        <v>22.13</v>
      </c>
      <c r="AB178" s="5">
        <v>2.41</v>
      </c>
      <c r="AC178" s="5">
        <v>-16.940000000000001</v>
      </c>
      <c r="AD178" s="5">
        <v>-1.34</v>
      </c>
      <c r="AE178" s="5">
        <v>-0.24</v>
      </c>
      <c r="AF178" s="5">
        <v>-0.18</v>
      </c>
      <c r="AG178" s="5">
        <v>0</v>
      </c>
      <c r="AH178" s="5">
        <v>0.4</v>
      </c>
      <c r="AI178" s="5">
        <v>7.0000000000000007E-2</v>
      </c>
      <c r="AJ178" s="5">
        <v>0.09</v>
      </c>
      <c r="AK178" s="5">
        <v>0.04</v>
      </c>
      <c r="AL178" s="5">
        <v>0.2</v>
      </c>
      <c r="AM178" s="5">
        <v>0.1</v>
      </c>
      <c r="AN178" s="5">
        <v>-0.23</v>
      </c>
      <c r="AO178" s="5">
        <v>-0.24</v>
      </c>
      <c r="AP178" s="5">
        <v>0.17</v>
      </c>
      <c r="AQ178" s="5">
        <v>0</v>
      </c>
      <c r="AR178" s="5">
        <v>-0.35</v>
      </c>
      <c r="AS178" s="5">
        <v>-0.11</v>
      </c>
      <c r="AT178" s="5">
        <v>-0.24</v>
      </c>
      <c r="AU178" s="5">
        <v>0.64</v>
      </c>
      <c r="AV178" s="25">
        <v>164.64</v>
      </c>
      <c r="AW178" s="25">
        <v>240.49549999999999</v>
      </c>
      <c r="AX178" s="26">
        <v>43</v>
      </c>
      <c r="AY178" s="27">
        <v>222.34549999999999</v>
      </c>
      <c r="AZ178" s="26">
        <v>77</v>
      </c>
      <c r="BA178" s="27">
        <v>225.1165</v>
      </c>
      <c r="BB178" s="26">
        <v>33</v>
      </c>
      <c r="BC178" s="13"/>
      <c r="BD178" s="16">
        <v>17.2</v>
      </c>
      <c r="BE178" s="16">
        <v>2.5</v>
      </c>
      <c r="BF178" s="16">
        <v>14.6</v>
      </c>
      <c r="BG178" s="16">
        <v>99.7</v>
      </c>
      <c r="BH178" s="13">
        <v>2</v>
      </c>
      <c r="BI178" s="13">
        <v>1</v>
      </c>
      <c r="BJ178" s="13">
        <v>2</v>
      </c>
      <c r="BK178" s="13">
        <v>2</v>
      </c>
      <c r="BL178" s="13">
        <v>2</v>
      </c>
      <c r="BM178" s="13">
        <v>2</v>
      </c>
      <c r="BN178" s="13">
        <v>1</v>
      </c>
      <c r="BO178" s="13">
        <v>3</v>
      </c>
    </row>
    <row r="179" spans="1:67" ht="15.6" x14ac:dyDescent="0.3">
      <c r="A179">
        <v>163</v>
      </c>
      <c r="B179" t="s">
        <v>535</v>
      </c>
      <c r="C179" s="9">
        <v>241346</v>
      </c>
      <c r="D179" s="11">
        <v>162</v>
      </c>
      <c r="E179" s="11">
        <v>222333</v>
      </c>
      <c r="F179" s="11">
        <v>2022</v>
      </c>
      <c r="G179" s="5" t="s">
        <v>60</v>
      </c>
      <c r="H179" s="5">
        <v>2021</v>
      </c>
      <c r="I179" s="5" t="s">
        <v>165</v>
      </c>
      <c r="J179" s="5">
        <v>2</v>
      </c>
      <c r="K179" s="5">
        <v>2</v>
      </c>
      <c r="L179" s="5" t="s">
        <v>62</v>
      </c>
      <c r="M179" s="5">
        <v>6</v>
      </c>
      <c r="N179" s="5">
        <v>8.15</v>
      </c>
      <c r="O179" s="5">
        <v>10.96</v>
      </c>
      <c r="P179" s="5">
        <v>7.99</v>
      </c>
      <c r="Q179" s="5">
        <v>1.18</v>
      </c>
      <c r="R179" s="5">
        <v>0.92</v>
      </c>
      <c r="S179" s="5">
        <v>1.67</v>
      </c>
      <c r="T179" s="5">
        <v>2.14</v>
      </c>
      <c r="U179" s="5">
        <v>24.32</v>
      </c>
      <c r="V179" s="5">
        <v>11.94</v>
      </c>
      <c r="W179" s="5">
        <v>-0.33</v>
      </c>
      <c r="X179" s="5">
        <v>-0.36</v>
      </c>
      <c r="Y179" s="5">
        <v>-1.1100000000000001</v>
      </c>
      <c r="Z179" s="5">
        <v>-10.32</v>
      </c>
      <c r="AA179" s="5">
        <v>15.75</v>
      </c>
      <c r="AB179" s="5">
        <v>-0.24</v>
      </c>
      <c r="AC179" s="5">
        <v>-34.54</v>
      </c>
      <c r="AD179" s="5">
        <v>-0.83</v>
      </c>
      <c r="AE179" s="5">
        <v>0.11</v>
      </c>
      <c r="AF179" s="5">
        <v>-0.08</v>
      </c>
      <c r="AG179" s="5">
        <v>0</v>
      </c>
      <c r="AH179" s="5">
        <v>0.12</v>
      </c>
      <c r="AI179" s="5">
        <v>-0.03</v>
      </c>
      <c r="AJ179" s="5">
        <v>0.05</v>
      </c>
      <c r="AK179" s="5">
        <v>-0.05</v>
      </c>
      <c r="AL179" s="5">
        <v>-0.01</v>
      </c>
      <c r="AM179" s="5">
        <v>0.04</v>
      </c>
      <c r="AN179" s="5">
        <v>0.31</v>
      </c>
      <c r="AO179" s="5">
        <v>-0.12</v>
      </c>
      <c r="AP179" s="5">
        <v>0.55000000000000004</v>
      </c>
      <c r="AQ179" s="5">
        <v>0</v>
      </c>
      <c r="AR179" s="5">
        <v>-0.94</v>
      </c>
      <c r="AS179" s="5">
        <v>-1.5</v>
      </c>
      <c r="AT179" s="5">
        <v>-0.56999999999999995</v>
      </c>
      <c r="AU179" s="5">
        <v>0.28999999999999998</v>
      </c>
      <c r="AV179" s="25">
        <v>146.66999999999999</v>
      </c>
      <c r="AW179" s="25">
        <v>213.50099999999901</v>
      </c>
      <c r="AX179" s="26">
        <v>230</v>
      </c>
      <c r="AY179" s="27">
        <v>206.73999999999899</v>
      </c>
      <c r="AZ179" s="26">
        <v>193</v>
      </c>
      <c r="BA179" s="27">
        <v>199.66649999999899</v>
      </c>
      <c r="BB179" s="26">
        <v>218</v>
      </c>
      <c r="BC179" s="13"/>
      <c r="BD179" s="16">
        <v>19.399999999999999</v>
      </c>
      <c r="BE179" s="16">
        <v>2.8</v>
      </c>
      <c r="BF179" s="16">
        <v>14.2</v>
      </c>
      <c r="BG179" s="16">
        <v>99.5</v>
      </c>
      <c r="BH179" s="13">
        <v>1</v>
      </c>
      <c r="BI179" s="13">
        <v>1</v>
      </c>
      <c r="BJ179" s="13">
        <v>1</v>
      </c>
      <c r="BK179" s="13">
        <v>2</v>
      </c>
      <c r="BL179" s="13">
        <v>2</v>
      </c>
      <c r="BM179" s="13">
        <v>1</v>
      </c>
      <c r="BN179" s="13">
        <v>1</v>
      </c>
      <c r="BO179" s="13">
        <v>1</v>
      </c>
    </row>
    <row r="180" spans="1:67" ht="15.6" x14ac:dyDescent="0.3">
      <c r="A180">
        <v>164</v>
      </c>
      <c r="B180" t="s">
        <v>534</v>
      </c>
      <c r="C180" s="9">
        <v>242112</v>
      </c>
      <c r="D180" s="11">
        <v>163</v>
      </c>
      <c r="E180" s="11">
        <v>200160</v>
      </c>
      <c r="F180" s="11">
        <v>2020</v>
      </c>
      <c r="G180" s="5" t="s">
        <v>112</v>
      </c>
      <c r="H180" s="5">
        <v>2021</v>
      </c>
      <c r="I180" s="5" t="s">
        <v>257</v>
      </c>
      <c r="J180" s="5">
        <v>1</v>
      </c>
      <c r="K180" s="5">
        <v>1</v>
      </c>
      <c r="L180" s="5" t="s">
        <v>62</v>
      </c>
      <c r="M180" s="5">
        <v>5.53</v>
      </c>
      <c r="N180" s="5">
        <v>7.29</v>
      </c>
      <c r="O180" s="5">
        <v>10.039999999999999</v>
      </c>
      <c r="P180" s="5">
        <v>6.32</v>
      </c>
      <c r="Q180" s="5">
        <v>1.49</v>
      </c>
      <c r="R180" s="5">
        <v>1.06</v>
      </c>
      <c r="S180" s="5">
        <v>1.56</v>
      </c>
      <c r="T180" s="5">
        <v>1.81</v>
      </c>
      <c r="U180" s="5">
        <v>16.53</v>
      </c>
      <c r="V180" s="5">
        <v>11.25</v>
      </c>
      <c r="W180" s="5">
        <v>-0.97</v>
      </c>
      <c r="X180" s="5">
        <v>-1.36</v>
      </c>
      <c r="Y180" s="5">
        <v>-2.36</v>
      </c>
      <c r="Z180" s="5">
        <v>-8.89</v>
      </c>
      <c r="AA180" s="5">
        <v>14.33</v>
      </c>
      <c r="AB180" s="5">
        <v>1.49</v>
      </c>
      <c r="AC180" s="5">
        <v>-55.7</v>
      </c>
      <c r="AD180" s="5">
        <v>-0.59</v>
      </c>
      <c r="AE180" s="5">
        <v>-0.54</v>
      </c>
      <c r="AF180" s="5">
        <v>-0.15</v>
      </c>
      <c r="AG180" s="5">
        <v>0</v>
      </c>
      <c r="AH180" s="5">
        <v>0.25</v>
      </c>
      <c r="AI180" s="5">
        <v>0.22</v>
      </c>
      <c r="AJ180" s="5">
        <v>7.0000000000000007E-2</v>
      </c>
      <c r="AK180" s="5">
        <v>0.05</v>
      </c>
      <c r="AL180" s="5">
        <v>0.16</v>
      </c>
      <c r="AM180" s="5">
        <v>0.04</v>
      </c>
      <c r="AN180" s="5">
        <v>0.7</v>
      </c>
      <c r="AO180" s="5">
        <v>-0.09</v>
      </c>
      <c r="AP180" s="5">
        <v>2.41</v>
      </c>
      <c r="AQ180" s="5">
        <v>0</v>
      </c>
      <c r="AR180" s="5">
        <v>-0.1</v>
      </c>
      <c r="AS180" s="5">
        <v>-0.08</v>
      </c>
      <c r="AT180" s="5">
        <v>-0.65</v>
      </c>
      <c r="AU180" s="5">
        <v>0.21</v>
      </c>
      <c r="AV180" s="25">
        <v>151.16</v>
      </c>
      <c r="AW180" s="25">
        <v>225.78399999999999</v>
      </c>
      <c r="AX180" s="26">
        <v>148</v>
      </c>
      <c r="AY180" s="27">
        <v>222.97800000000001</v>
      </c>
      <c r="AZ180" s="26">
        <v>73</v>
      </c>
      <c r="BA180" s="27">
        <v>209.13800000000001</v>
      </c>
      <c r="BB180" s="26">
        <v>139</v>
      </c>
      <c r="BC180" s="13"/>
      <c r="BD180" s="16">
        <v>16.399999999999999</v>
      </c>
      <c r="BE180" s="16">
        <v>2.6</v>
      </c>
      <c r="BF180" s="16">
        <v>15.7</v>
      </c>
      <c r="BG180" s="16">
        <v>99.7</v>
      </c>
      <c r="BH180" s="13">
        <v>2</v>
      </c>
      <c r="BI180" s="13">
        <v>1</v>
      </c>
      <c r="BJ180" s="13">
        <v>3</v>
      </c>
      <c r="BK180" s="13">
        <v>3</v>
      </c>
      <c r="BL180" s="13">
        <v>2</v>
      </c>
      <c r="BM180" s="13">
        <v>2</v>
      </c>
      <c r="BN180" s="13">
        <v>1</v>
      </c>
      <c r="BO180" s="13">
        <v>2</v>
      </c>
    </row>
    <row r="181" spans="1:67" ht="15.6" x14ac:dyDescent="0.3">
      <c r="A181">
        <v>165</v>
      </c>
      <c r="B181" t="s">
        <v>533</v>
      </c>
      <c r="C181" s="9">
        <v>240213</v>
      </c>
      <c r="D181" s="11">
        <v>164</v>
      </c>
      <c r="E181" s="11">
        <v>211844</v>
      </c>
      <c r="F181" s="11">
        <v>2021</v>
      </c>
      <c r="G181" s="5" t="s">
        <v>74</v>
      </c>
      <c r="H181" s="5">
        <v>2017</v>
      </c>
      <c r="I181" s="5" t="s">
        <v>258</v>
      </c>
      <c r="J181" s="5">
        <v>2</v>
      </c>
      <c r="K181" s="5">
        <v>2</v>
      </c>
      <c r="L181" s="5" t="s">
        <v>62</v>
      </c>
      <c r="M181" s="5">
        <v>3.81</v>
      </c>
      <c r="N181" s="5">
        <v>5.76</v>
      </c>
      <c r="O181" s="5">
        <v>7.43</v>
      </c>
      <c r="P181" s="5">
        <v>6.13</v>
      </c>
      <c r="Q181" s="5">
        <v>0.64</v>
      </c>
      <c r="R181" s="5">
        <v>0.92</v>
      </c>
      <c r="S181" s="5">
        <v>1.19</v>
      </c>
      <c r="T181" s="5">
        <v>1.55</v>
      </c>
      <c r="U181" s="5">
        <v>19.86</v>
      </c>
      <c r="V181" s="5">
        <v>14.91</v>
      </c>
      <c r="W181" s="5">
        <v>-0.62</v>
      </c>
      <c r="X181" s="5">
        <v>-0.72</v>
      </c>
      <c r="Y181" s="5">
        <v>-2.16</v>
      </c>
      <c r="Z181" s="5">
        <v>-13.37</v>
      </c>
      <c r="AA181" s="5">
        <v>19.399999999999999</v>
      </c>
      <c r="AB181" s="5">
        <v>2.83</v>
      </c>
      <c r="AC181" s="5">
        <v>-49</v>
      </c>
      <c r="AD181" s="5">
        <v>-0.55000000000000004</v>
      </c>
      <c r="AE181" s="5">
        <v>-0.37</v>
      </c>
      <c r="AF181" s="5">
        <v>-0.05</v>
      </c>
      <c r="AG181" s="5">
        <v>0</v>
      </c>
      <c r="AH181" s="5">
        <v>0.22</v>
      </c>
      <c r="AI181" s="5">
        <v>0.18</v>
      </c>
      <c r="AJ181" s="5">
        <v>0.05</v>
      </c>
      <c r="AK181" s="5">
        <v>0</v>
      </c>
      <c r="AL181" s="5">
        <v>0.08</v>
      </c>
      <c r="AM181" s="5">
        <v>7.0000000000000007E-2</v>
      </c>
      <c r="AN181" s="5">
        <v>0.53</v>
      </c>
      <c r="AO181" s="5">
        <v>0.25</v>
      </c>
      <c r="AP181" s="5">
        <v>-0.09</v>
      </c>
      <c r="AQ181" s="5">
        <v>0</v>
      </c>
      <c r="AR181" s="5">
        <v>-0.33</v>
      </c>
      <c r="AS181" s="5">
        <v>-0.09</v>
      </c>
      <c r="AT181" s="5">
        <v>-0.19</v>
      </c>
      <c r="AU181" s="5">
        <v>0.24</v>
      </c>
      <c r="AV181" s="25">
        <v>149.58000000000001</v>
      </c>
      <c r="AW181" s="25">
        <v>217.3475</v>
      </c>
      <c r="AX181" s="26">
        <v>208</v>
      </c>
      <c r="AY181" s="27">
        <v>208.49199999999999</v>
      </c>
      <c r="AZ181" s="26">
        <v>182</v>
      </c>
      <c r="BA181" s="27">
        <v>197.21949999999899</v>
      </c>
      <c r="BB181" s="26">
        <v>230</v>
      </c>
      <c r="BC181" s="13"/>
      <c r="BD181" s="16">
        <v>17.5</v>
      </c>
      <c r="BE181" s="16">
        <v>2.4</v>
      </c>
      <c r="BF181" s="16">
        <v>13.7</v>
      </c>
      <c r="BG181" s="16">
        <v>99.8</v>
      </c>
      <c r="BH181" s="13">
        <v>3</v>
      </c>
      <c r="BI181" s="13">
        <v>1</v>
      </c>
      <c r="BJ181" s="13">
        <v>3</v>
      </c>
      <c r="BK181" s="13">
        <v>2</v>
      </c>
      <c r="BL181" s="13">
        <v>2</v>
      </c>
      <c r="BM181" s="13">
        <v>2</v>
      </c>
      <c r="BN181" s="13">
        <v>1</v>
      </c>
      <c r="BO181" s="13">
        <v>3</v>
      </c>
    </row>
    <row r="182" spans="1:67" ht="15.6" x14ac:dyDescent="0.3">
      <c r="A182">
        <v>166</v>
      </c>
      <c r="B182" s="10" t="s">
        <v>532</v>
      </c>
      <c r="C182" s="9">
        <v>240760</v>
      </c>
      <c r="D182" s="12">
        <v>165</v>
      </c>
      <c r="E182" s="11" t="s">
        <v>700</v>
      </c>
      <c r="F182" s="12">
        <v>2022</v>
      </c>
      <c r="G182" s="5" t="s">
        <v>72</v>
      </c>
      <c r="H182" s="5">
        <v>2022</v>
      </c>
      <c r="I182" s="5" t="s">
        <v>259</v>
      </c>
      <c r="J182" s="5">
        <v>2</v>
      </c>
      <c r="K182" s="5">
        <v>2</v>
      </c>
      <c r="L182" s="5" t="s">
        <v>62</v>
      </c>
      <c r="M182" s="5">
        <v>4.9800000000000004</v>
      </c>
      <c r="N182" s="5">
        <v>7.14</v>
      </c>
      <c r="O182" s="5">
        <v>8.9499999999999993</v>
      </c>
      <c r="P182" s="5">
        <v>7.97</v>
      </c>
      <c r="Q182" s="5">
        <v>1.49</v>
      </c>
      <c r="R182" s="5">
        <v>1.35</v>
      </c>
      <c r="S182" s="5">
        <v>1.98</v>
      </c>
      <c r="T182" s="5">
        <v>2.33</v>
      </c>
      <c r="U182" s="5">
        <v>22.86</v>
      </c>
      <c r="V182" s="5">
        <v>18.16</v>
      </c>
      <c r="W182" s="5">
        <v>-0.31</v>
      </c>
      <c r="X182" s="5">
        <v>-0.5</v>
      </c>
      <c r="Y182" s="5">
        <v>-0.71</v>
      </c>
      <c r="Z182" s="5">
        <v>-13.59</v>
      </c>
      <c r="AA182" s="5">
        <v>17.78</v>
      </c>
      <c r="AB182" s="5">
        <v>2.2599999999999998</v>
      </c>
      <c r="AC182" s="5">
        <v>-62.8</v>
      </c>
      <c r="AD182" s="5">
        <v>-1.01</v>
      </c>
      <c r="AE182" s="5">
        <v>0.04</v>
      </c>
      <c r="AF182" s="5">
        <v>-0.48</v>
      </c>
      <c r="AG182" s="5">
        <v>0</v>
      </c>
      <c r="AH182" s="5">
        <v>0.22</v>
      </c>
      <c r="AI182" s="5">
        <v>0</v>
      </c>
      <c r="AJ182" s="5">
        <v>0.04</v>
      </c>
      <c r="AK182" s="5">
        <v>0.02</v>
      </c>
      <c r="AL182" s="5">
        <v>0.14000000000000001</v>
      </c>
      <c r="AM182" s="5">
        <v>0.06</v>
      </c>
      <c r="AN182" s="5">
        <v>-0.32</v>
      </c>
      <c r="AO182" s="5">
        <v>0.14000000000000001</v>
      </c>
      <c r="AP182" s="5">
        <v>-0.42</v>
      </c>
      <c r="AQ182" s="5">
        <v>0</v>
      </c>
      <c r="AR182" s="5">
        <v>-0.48</v>
      </c>
      <c r="AS182" s="5">
        <v>-0.37</v>
      </c>
      <c r="AT182" s="5">
        <v>-0.23</v>
      </c>
      <c r="AU182" s="5">
        <v>0.33</v>
      </c>
      <c r="AV182" s="25">
        <v>157.78</v>
      </c>
      <c r="AW182" s="25">
        <v>232.83399999999901</v>
      </c>
      <c r="AX182" s="26">
        <v>85</v>
      </c>
      <c r="AY182" s="27">
        <v>223.64599999999899</v>
      </c>
      <c r="AZ182" s="26">
        <v>68</v>
      </c>
      <c r="BA182" s="27">
        <v>213.74449999999899</v>
      </c>
      <c r="BB182" s="26">
        <v>100</v>
      </c>
      <c r="BC182" s="13"/>
      <c r="BD182" s="16">
        <f>_xlfn.XLOOKUP(Table8102215333451615[[#This Row],[VID]],'[4]Replacement rams wool data'!$B:$B,'[4]Replacement rams wool data'!$D:$D)</f>
        <v>16.899999999999999</v>
      </c>
      <c r="BE182" s="16">
        <f>_xlfn.XLOOKUP(Table8102215333451615[[#This Row],[VID]],'[4]Replacement rams wool data'!$B:$B,'[4]Replacement rams wool data'!$E:$E)</f>
        <v>2.7</v>
      </c>
      <c r="BF182" s="16">
        <f>_xlfn.XLOOKUP(Table8102215333451615[[#This Row],[VID]],'[4]Replacement rams wool data'!$B:$B,'[4]Replacement rams wool data'!$F:$F)</f>
        <v>16.100000000000001</v>
      </c>
      <c r="BG182" s="16">
        <f>_xlfn.XLOOKUP(Table8102215333451615[[#This Row],[VID]],'[4]Replacement rams wool data'!$B:$B,'[4]Replacement rams wool data'!$G:$G)</f>
        <v>99.9</v>
      </c>
      <c r="BH182" s="13">
        <v>3</v>
      </c>
      <c r="BI182" s="13">
        <v>1</v>
      </c>
      <c r="BJ182" s="13">
        <v>2</v>
      </c>
      <c r="BK182" s="13">
        <v>2</v>
      </c>
      <c r="BL182" s="13">
        <v>2</v>
      </c>
      <c r="BM182" s="13">
        <v>2</v>
      </c>
      <c r="BN182" s="13">
        <v>1</v>
      </c>
      <c r="BO182" s="13">
        <v>1</v>
      </c>
    </row>
    <row r="183" spans="1:67" ht="15.6" x14ac:dyDescent="0.3">
      <c r="A183">
        <v>167</v>
      </c>
      <c r="B183" s="10" t="s">
        <v>531</v>
      </c>
      <c r="C183" s="9">
        <v>242399</v>
      </c>
      <c r="D183" s="12">
        <v>166</v>
      </c>
      <c r="E183" s="11">
        <v>211938</v>
      </c>
      <c r="F183" s="12">
        <v>2021</v>
      </c>
      <c r="G183" s="5" t="s">
        <v>67</v>
      </c>
      <c r="H183" s="5">
        <v>2021</v>
      </c>
      <c r="I183" s="5" t="s">
        <v>260</v>
      </c>
      <c r="J183" s="5">
        <v>1</v>
      </c>
      <c r="K183" s="5">
        <v>1</v>
      </c>
      <c r="L183" s="5" t="s">
        <v>62</v>
      </c>
      <c r="M183" s="5">
        <v>6.56</v>
      </c>
      <c r="N183" s="5">
        <v>9.3000000000000007</v>
      </c>
      <c r="O183" s="5">
        <v>12.77</v>
      </c>
      <c r="P183" s="5">
        <v>9.67</v>
      </c>
      <c r="Q183" s="5">
        <v>0.77</v>
      </c>
      <c r="R183" s="5">
        <v>0.41</v>
      </c>
      <c r="S183" s="5">
        <v>0.05</v>
      </c>
      <c r="T183" s="5">
        <v>0.28999999999999998</v>
      </c>
      <c r="U183" s="5">
        <v>18.32</v>
      </c>
      <c r="V183" s="5">
        <v>11.8</v>
      </c>
      <c r="W183" s="5">
        <v>-0.6</v>
      </c>
      <c r="X183" s="5">
        <v>-0.68</v>
      </c>
      <c r="Y183" s="5">
        <v>-1.35</v>
      </c>
      <c r="Z183" s="5">
        <v>-11.6</v>
      </c>
      <c r="AA183" s="5">
        <v>22.37</v>
      </c>
      <c r="AB183" s="5">
        <v>2.19</v>
      </c>
      <c r="AC183" s="5">
        <v>-61.46</v>
      </c>
      <c r="AD183" s="5">
        <v>-0.79</v>
      </c>
      <c r="AE183" s="5">
        <v>-0.1</v>
      </c>
      <c r="AF183" s="5">
        <v>-0.57999999999999996</v>
      </c>
      <c r="AG183" s="5">
        <v>0</v>
      </c>
      <c r="AH183" s="5">
        <v>0.18</v>
      </c>
      <c r="AI183" s="5">
        <v>0.04</v>
      </c>
      <c r="AJ183" s="5">
        <v>0.03</v>
      </c>
      <c r="AK183" s="5">
        <v>0.02</v>
      </c>
      <c r="AL183" s="5">
        <v>0.11</v>
      </c>
      <c r="AM183" s="5">
        <v>0.05</v>
      </c>
      <c r="AN183" s="5">
        <v>0.2</v>
      </c>
      <c r="AO183" s="5">
        <v>0.43</v>
      </c>
      <c r="AP183" s="5">
        <v>2.72</v>
      </c>
      <c r="AQ183" s="5">
        <v>0</v>
      </c>
      <c r="AR183" s="5">
        <v>-0.24</v>
      </c>
      <c r="AS183" s="5">
        <v>0.13</v>
      </c>
      <c r="AT183" s="5">
        <v>-0.28999999999999998</v>
      </c>
      <c r="AU183" s="5">
        <v>0.25</v>
      </c>
      <c r="AV183" s="25">
        <v>151.91999999999999</v>
      </c>
      <c r="AW183" s="25">
        <v>220.80500000000001</v>
      </c>
      <c r="AX183" s="26">
        <v>188</v>
      </c>
      <c r="AY183" s="27">
        <v>204.35599999999999</v>
      </c>
      <c r="AZ183" s="26">
        <v>205</v>
      </c>
      <c r="BA183" s="27">
        <v>201.3665</v>
      </c>
      <c r="BB183" s="26">
        <v>201</v>
      </c>
      <c r="BC183" s="13"/>
      <c r="BD183" s="16">
        <f>_xlfn.XLOOKUP(Table8102215333451615[[#This Row],[VID]],'[4]Replacement rams wool data'!$B:$B,'[4]Replacement rams wool data'!$D:$D)</f>
        <v>17.8</v>
      </c>
      <c r="BE183" s="16">
        <f>_xlfn.XLOOKUP(Table8102215333451615[[#This Row],[VID]],'[4]Replacement rams wool data'!$B:$B,'[4]Replacement rams wool data'!$E:$E)</f>
        <v>3.2</v>
      </c>
      <c r="BF183" s="16">
        <f>_xlfn.XLOOKUP(Table8102215333451615[[#This Row],[VID]],'[4]Replacement rams wool data'!$B:$B,'[4]Replacement rams wool data'!$F:$F)</f>
        <v>17.8</v>
      </c>
      <c r="BG183" s="16">
        <f>_xlfn.XLOOKUP(Table8102215333451615[[#This Row],[VID]],'[4]Replacement rams wool data'!$B:$B,'[4]Replacement rams wool data'!$G:$G)</f>
        <v>99.1</v>
      </c>
      <c r="BH183" s="13">
        <v>2</v>
      </c>
      <c r="BI183" s="13">
        <v>1</v>
      </c>
      <c r="BJ183" s="13">
        <v>1</v>
      </c>
      <c r="BK183" s="13">
        <v>2</v>
      </c>
      <c r="BL183" s="13">
        <v>2</v>
      </c>
      <c r="BM183" s="13">
        <v>2</v>
      </c>
      <c r="BN183" s="13">
        <v>1</v>
      </c>
      <c r="BO183" s="13">
        <v>2</v>
      </c>
    </row>
    <row r="184" spans="1:67" ht="15.6" x14ac:dyDescent="0.3">
      <c r="A184">
        <v>168</v>
      </c>
      <c r="B184" t="s">
        <v>530</v>
      </c>
      <c r="C184" s="9">
        <v>241654</v>
      </c>
      <c r="D184" s="14">
        <v>167</v>
      </c>
      <c r="E184" s="11">
        <v>222364</v>
      </c>
      <c r="F184" s="11">
        <v>2022</v>
      </c>
      <c r="G184" s="5" t="s">
        <v>65</v>
      </c>
      <c r="H184" s="5">
        <v>2022</v>
      </c>
      <c r="I184" s="5" t="s">
        <v>261</v>
      </c>
      <c r="J184" s="5">
        <v>2</v>
      </c>
      <c r="K184" s="5">
        <v>2</v>
      </c>
      <c r="L184" s="5" t="s">
        <v>62</v>
      </c>
      <c r="M184" s="5">
        <v>4.3</v>
      </c>
      <c r="N184" s="5">
        <v>6.95</v>
      </c>
      <c r="O184" s="5">
        <v>9.26</v>
      </c>
      <c r="P184" s="5">
        <v>6.58</v>
      </c>
      <c r="Q184" s="5">
        <v>2.31</v>
      </c>
      <c r="R184" s="5">
        <v>1.85</v>
      </c>
      <c r="S184" s="5">
        <v>1.89</v>
      </c>
      <c r="T184" s="5">
        <v>2.39</v>
      </c>
      <c r="U184" s="5">
        <v>30.04</v>
      </c>
      <c r="V184" s="5">
        <v>28.32</v>
      </c>
      <c r="W184" s="5">
        <v>0.36</v>
      </c>
      <c r="X184" s="5">
        <v>0.26</v>
      </c>
      <c r="Y184" s="5">
        <v>-1.23</v>
      </c>
      <c r="Z184" s="5">
        <v>-20.84</v>
      </c>
      <c r="AA184" s="5">
        <v>24.53</v>
      </c>
      <c r="AB184" s="5">
        <v>-1.17</v>
      </c>
      <c r="AC184" s="5">
        <v>-19.36</v>
      </c>
      <c r="AD184" s="5">
        <v>-0.87</v>
      </c>
      <c r="AE184" s="5">
        <v>-0.51</v>
      </c>
      <c r="AF184" s="5">
        <v>-7.0000000000000007E-2</v>
      </c>
      <c r="AG184" s="5">
        <v>0</v>
      </c>
      <c r="AH184" s="5">
        <v>0.18</v>
      </c>
      <c r="AI184" s="5">
        <v>0.15</v>
      </c>
      <c r="AJ184" s="5">
        <v>0.06</v>
      </c>
      <c r="AK184" s="5">
        <v>-0.01</v>
      </c>
      <c r="AL184" s="5">
        <v>0.02</v>
      </c>
      <c r="AM184" s="5">
        <v>0.08</v>
      </c>
      <c r="AN184" s="5">
        <v>-0.03</v>
      </c>
      <c r="AO184" s="5">
        <v>0.48</v>
      </c>
      <c r="AP184" s="5">
        <v>-0.91</v>
      </c>
      <c r="AQ184" s="5">
        <v>0</v>
      </c>
      <c r="AR184" s="5">
        <v>0</v>
      </c>
      <c r="AS184" s="5">
        <v>0.22</v>
      </c>
      <c r="AT184" s="5">
        <v>-0.36</v>
      </c>
      <c r="AU184" s="5">
        <v>0.4</v>
      </c>
      <c r="AV184" s="25">
        <v>154.66</v>
      </c>
      <c r="AW184" s="25">
        <v>229.946</v>
      </c>
      <c r="AX184" s="26">
        <v>111</v>
      </c>
      <c r="AY184" s="27">
        <v>216.339</v>
      </c>
      <c r="AZ184" s="26">
        <v>116</v>
      </c>
      <c r="BA184" s="27">
        <v>207.77799999999999</v>
      </c>
      <c r="BB184" s="26">
        <v>154</v>
      </c>
      <c r="BC184" s="13"/>
      <c r="BD184" s="16">
        <v>19</v>
      </c>
      <c r="BE184" s="16">
        <v>3</v>
      </c>
      <c r="BF184" s="16">
        <v>15.6</v>
      </c>
      <c r="BG184" s="16">
        <v>99.8</v>
      </c>
      <c r="BH184" s="13">
        <v>1</v>
      </c>
      <c r="BI184" s="13">
        <v>1</v>
      </c>
      <c r="BJ184" s="13">
        <v>2</v>
      </c>
      <c r="BK184" s="13">
        <v>3</v>
      </c>
      <c r="BL184" s="13">
        <v>2</v>
      </c>
      <c r="BM184" s="13">
        <v>2</v>
      </c>
      <c r="BN184" s="13">
        <v>1</v>
      </c>
      <c r="BO184" s="13">
        <v>3</v>
      </c>
    </row>
    <row r="185" spans="1:67" ht="15.6" x14ac:dyDescent="0.3">
      <c r="A185">
        <v>169</v>
      </c>
      <c r="B185" t="s">
        <v>529</v>
      </c>
      <c r="C185" s="9">
        <v>240767</v>
      </c>
      <c r="D185" s="11">
        <v>168</v>
      </c>
      <c r="E185" s="11">
        <v>230341</v>
      </c>
      <c r="F185" s="11">
        <v>2023</v>
      </c>
      <c r="G185" s="5" t="s">
        <v>177</v>
      </c>
      <c r="H185" s="5">
        <v>2020</v>
      </c>
      <c r="I185" s="5" t="s">
        <v>262</v>
      </c>
      <c r="J185" s="5">
        <v>2</v>
      </c>
      <c r="K185" s="5">
        <v>1</v>
      </c>
      <c r="L185" s="5" t="s">
        <v>62</v>
      </c>
      <c r="M185" s="5">
        <v>4.9000000000000004</v>
      </c>
      <c r="N185" s="5">
        <v>8.3699999999999992</v>
      </c>
      <c r="O185" s="5">
        <v>11.48</v>
      </c>
      <c r="P185" s="5">
        <v>9.68</v>
      </c>
      <c r="Q185" s="5">
        <v>2</v>
      </c>
      <c r="R185" s="5">
        <v>1.55</v>
      </c>
      <c r="S185" s="5">
        <v>1.5</v>
      </c>
      <c r="T185" s="5">
        <v>1.67</v>
      </c>
      <c r="U185" s="5">
        <v>20.92</v>
      </c>
      <c r="V185" s="5">
        <v>16.649999999999999</v>
      </c>
      <c r="W185" s="5">
        <v>-0.26</v>
      </c>
      <c r="X185" s="5">
        <v>-0.77</v>
      </c>
      <c r="Y185" s="5">
        <v>-1.02</v>
      </c>
      <c r="Z185" s="5">
        <v>-16.91</v>
      </c>
      <c r="AA185" s="5">
        <v>21.72</v>
      </c>
      <c r="AB185" s="5">
        <v>-3.25</v>
      </c>
      <c r="AC185" s="5">
        <v>15.87</v>
      </c>
      <c r="AD185" s="5">
        <v>-0.69</v>
      </c>
      <c r="AE185" s="5">
        <v>-0.47</v>
      </c>
      <c r="AF185" s="5">
        <v>-0.54</v>
      </c>
      <c r="AG185" s="5">
        <v>0</v>
      </c>
      <c r="AH185" s="5">
        <v>0.24</v>
      </c>
      <c r="AI185" s="5">
        <v>0.13</v>
      </c>
      <c r="AJ185" s="5">
        <v>0.06</v>
      </c>
      <c r="AK185" s="5">
        <v>0.02</v>
      </c>
      <c r="AL185" s="5">
        <v>0.16</v>
      </c>
      <c r="AM185" s="5">
        <v>0.03</v>
      </c>
      <c r="AN185" s="5">
        <v>-0.38</v>
      </c>
      <c r="AO185" s="5">
        <v>-0.68</v>
      </c>
      <c r="AP185" s="5">
        <v>2.87</v>
      </c>
      <c r="AQ185" s="5">
        <v>0</v>
      </c>
      <c r="AR185" s="5">
        <v>-0.27</v>
      </c>
      <c r="AS185" s="5">
        <v>0.15</v>
      </c>
      <c r="AT185" s="5">
        <v>-0.27</v>
      </c>
      <c r="AU185" s="5">
        <v>0.25</v>
      </c>
      <c r="AV185" s="25">
        <v>140.41</v>
      </c>
      <c r="AW185" s="25">
        <v>210.11149999999901</v>
      </c>
      <c r="AX185" s="26">
        <v>249</v>
      </c>
      <c r="AY185" s="27">
        <v>196.24600000000001</v>
      </c>
      <c r="AZ185" s="26">
        <v>256</v>
      </c>
      <c r="BA185" s="27">
        <v>187.40799999999999</v>
      </c>
      <c r="BB185" s="26">
        <v>280</v>
      </c>
      <c r="BC185" s="13" t="s">
        <v>722</v>
      </c>
      <c r="BD185" s="16">
        <v>17.8</v>
      </c>
      <c r="BE185" s="16">
        <v>2.7</v>
      </c>
      <c r="BF185" s="16">
        <v>15.2</v>
      </c>
      <c r="BG185" s="16">
        <v>99.7</v>
      </c>
      <c r="BH185" s="13">
        <v>2</v>
      </c>
      <c r="BI185" s="13">
        <v>1</v>
      </c>
      <c r="BJ185" s="13">
        <v>1</v>
      </c>
      <c r="BK185" s="13">
        <v>2</v>
      </c>
      <c r="BL185" s="13">
        <v>2</v>
      </c>
      <c r="BM185" s="13">
        <v>2</v>
      </c>
      <c r="BN185" s="13">
        <v>1</v>
      </c>
      <c r="BO185" s="13">
        <v>2</v>
      </c>
    </row>
    <row r="186" spans="1:67" ht="15.6" x14ac:dyDescent="0.3">
      <c r="A186">
        <v>170</v>
      </c>
      <c r="B186" t="s">
        <v>528</v>
      </c>
      <c r="C186" s="9">
        <v>240662</v>
      </c>
      <c r="D186" s="11">
        <v>169</v>
      </c>
      <c r="E186" s="11" t="s">
        <v>700</v>
      </c>
      <c r="F186" s="11">
        <v>2022</v>
      </c>
      <c r="G186" s="5" t="s">
        <v>72</v>
      </c>
      <c r="H186" s="5">
        <v>2022</v>
      </c>
      <c r="I186" s="5" t="s">
        <v>263</v>
      </c>
      <c r="J186" s="5">
        <v>2</v>
      </c>
      <c r="K186" s="5">
        <v>1</v>
      </c>
      <c r="L186" s="5" t="s">
        <v>62</v>
      </c>
      <c r="M186" s="5">
        <v>6.44</v>
      </c>
      <c r="N186" s="5">
        <v>9.19</v>
      </c>
      <c r="O186" s="5">
        <v>12.16</v>
      </c>
      <c r="P186" s="5">
        <v>10.28</v>
      </c>
      <c r="Q186" s="5">
        <v>2.29</v>
      </c>
      <c r="R186" s="5">
        <v>2.15</v>
      </c>
      <c r="S186" s="5">
        <v>2.3199999999999998</v>
      </c>
      <c r="T186" s="5">
        <v>2.87</v>
      </c>
      <c r="U186" s="5">
        <v>20.100000000000001</v>
      </c>
      <c r="V186" s="5">
        <v>19.059999999999999</v>
      </c>
      <c r="W186" s="5">
        <v>-0.85</v>
      </c>
      <c r="X186" s="5">
        <v>-0.93</v>
      </c>
      <c r="Y186" s="5">
        <v>0.18</v>
      </c>
      <c r="Z186" s="5">
        <v>-11.11</v>
      </c>
      <c r="AA186" s="5">
        <v>17.66</v>
      </c>
      <c r="AB186" s="5">
        <v>-2.69</v>
      </c>
      <c r="AC186" s="5">
        <v>-1.92</v>
      </c>
      <c r="AD186" s="5">
        <v>-1.33</v>
      </c>
      <c r="AE186" s="5">
        <v>-0.46</v>
      </c>
      <c r="AF186" s="5">
        <v>-0.56999999999999995</v>
      </c>
      <c r="AG186" s="5">
        <v>0</v>
      </c>
      <c r="AH186" s="5">
        <v>0.28000000000000003</v>
      </c>
      <c r="AI186" s="5">
        <v>0.13</v>
      </c>
      <c r="AJ186" s="5">
        <v>0.08</v>
      </c>
      <c r="AK186" s="5">
        <v>0.05</v>
      </c>
      <c r="AL186" s="5">
        <v>0.17</v>
      </c>
      <c r="AM186" s="5">
        <v>0.05</v>
      </c>
      <c r="AN186" s="5">
        <v>-0.95</v>
      </c>
      <c r="AO186" s="5">
        <v>0.06</v>
      </c>
      <c r="AP186" s="5">
        <v>0.33</v>
      </c>
      <c r="AQ186" s="5">
        <v>0</v>
      </c>
      <c r="AR186" s="5">
        <v>-0.11</v>
      </c>
      <c r="AS186" s="5">
        <v>0.18</v>
      </c>
      <c r="AT186" s="5">
        <v>-0.15</v>
      </c>
      <c r="AU186" s="5">
        <v>0.5</v>
      </c>
      <c r="AV186" s="25">
        <v>159.47999999999999</v>
      </c>
      <c r="AW186" s="25">
        <v>237.61499999999899</v>
      </c>
      <c r="AX186" s="26">
        <v>62</v>
      </c>
      <c r="AY186" s="27">
        <v>229.66800000000001</v>
      </c>
      <c r="AZ186" s="26">
        <v>43</v>
      </c>
      <c r="BA186" s="27">
        <v>218.01</v>
      </c>
      <c r="BB186" s="26">
        <v>78</v>
      </c>
      <c r="BC186" s="13"/>
      <c r="BD186" s="16">
        <v>16.600000000000001</v>
      </c>
      <c r="BE186" s="16">
        <v>2.7</v>
      </c>
      <c r="BF186" s="16">
        <v>16.100000000000001</v>
      </c>
      <c r="BG186" s="16">
        <v>99.6</v>
      </c>
      <c r="BH186" s="13">
        <v>3</v>
      </c>
      <c r="BI186" s="13">
        <v>1</v>
      </c>
      <c r="BJ186" s="13">
        <v>1</v>
      </c>
      <c r="BK186" s="13">
        <v>2</v>
      </c>
      <c r="BL186" s="13">
        <v>2</v>
      </c>
      <c r="BM186" s="13">
        <v>3</v>
      </c>
      <c r="BN186" s="13">
        <v>1</v>
      </c>
      <c r="BO186" s="13">
        <v>3</v>
      </c>
    </row>
    <row r="187" spans="1:67" ht="15.6" x14ac:dyDescent="0.3">
      <c r="A187">
        <v>171</v>
      </c>
      <c r="B187" t="s">
        <v>527</v>
      </c>
      <c r="C187" s="9">
        <v>240392</v>
      </c>
      <c r="D187" s="11">
        <v>170</v>
      </c>
      <c r="E187" s="11">
        <v>220648</v>
      </c>
      <c r="F187" s="11">
        <v>2022</v>
      </c>
      <c r="G187" s="5" t="s">
        <v>110</v>
      </c>
      <c r="H187" s="5">
        <v>2019</v>
      </c>
      <c r="I187" s="5" t="s">
        <v>264</v>
      </c>
      <c r="J187" s="5">
        <v>2</v>
      </c>
      <c r="K187" s="5">
        <v>2</v>
      </c>
      <c r="L187" s="5" t="s">
        <v>62</v>
      </c>
      <c r="M187" s="5">
        <v>6.01</v>
      </c>
      <c r="N187" s="5">
        <v>5.49</v>
      </c>
      <c r="O187" s="5">
        <v>9.01</v>
      </c>
      <c r="P187" s="5">
        <v>7.04</v>
      </c>
      <c r="Q187" s="5">
        <v>0.95</v>
      </c>
      <c r="R187" s="5">
        <v>0.77</v>
      </c>
      <c r="S187" s="5">
        <v>0.99</v>
      </c>
      <c r="T187" s="5">
        <v>1.35</v>
      </c>
      <c r="U187" s="5">
        <v>25.62</v>
      </c>
      <c r="V187" s="5">
        <v>21.48</v>
      </c>
      <c r="W187" s="5">
        <v>-0.84</v>
      </c>
      <c r="X187" s="5">
        <v>-0.94</v>
      </c>
      <c r="Y187" s="5">
        <v>-0.79</v>
      </c>
      <c r="Z187" s="5">
        <v>-14</v>
      </c>
      <c r="AA187" s="5">
        <v>19.87</v>
      </c>
      <c r="AB187" s="5">
        <v>-4.8099999999999996</v>
      </c>
      <c r="AC187" s="5">
        <v>-12.64</v>
      </c>
      <c r="AD187" s="5">
        <v>-0.09</v>
      </c>
      <c r="AE187" s="5">
        <v>-0.38</v>
      </c>
      <c r="AF187" s="5">
        <v>-0.19</v>
      </c>
      <c r="AG187" s="5">
        <v>0</v>
      </c>
      <c r="AH187" s="5">
        <v>0.14000000000000001</v>
      </c>
      <c r="AI187" s="5">
        <v>-0.17</v>
      </c>
      <c r="AJ187" s="5">
        <v>0.04</v>
      </c>
      <c r="AK187" s="5">
        <v>0</v>
      </c>
      <c r="AL187" s="5">
        <v>0.06</v>
      </c>
      <c r="AM187" s="5">
        <v>0.03</v>
      </c>
      <c r="AN187" s="5">
        <v>-0.3</v>
      </c>
      <c r="AO187" s="5">
        <v>-0.96</v>
      </c>
      <c r="AP187" s="5">
        <v>5.03</v>
      </c>
      <c r="AQ187" s="5">
        <v>0</v>
      </c>
      <c r="AR187" s="5">
        <v>-0.53</v>
      </c>
      <c r="AS187" s="5">
        <v>-0.66</v>
      </c>
      <c r="AT187" s="5">
        <v>-0.34</v>
      </c>
      <c r="AU187" s="5">
        <v>0.21</v>
      </c>
      <c r="AV187" s="25">
        <v>142.38999999999999</v>
      </c>
      <c r="AW187" s="25">
        <v>203.4665</v>
      </c>
      <c r="AX187" s="26">
        <v>282</v>
      </c>
      <c r="AY187" s="27">
        <v>200.10249999999999</v>
      </c>
      <c r="AZ187" s="26">
        <v>229</v>
      </c>
      <c r="BA187" s="27">
        <v>177.68299999999999</v>
      </c>
      <c r="BB187" s="26">
        <v>296</v>
      </c>
      <c r="BC187" s="13"/>
      <c r="BD187" s="16">
        <v>17.2</v>
      </c>
      <c r="BE187" s="16">
        <v>2.8</v>
      </c>
      <c r="BF187" s="16">
        <v>16.100000000000001</v>
      </c>
      <c r="BG187" s="16">
        <v>99.4</v>
      </c>
      <c r="BH187" s="13">
        <v>2</v>
      </c>
      <c r="BI187" s="13">
        <v>1</v>
      </c>
      <c r="BJ187" s="13">
        <v>2</v>
      </c>
      <c r="BK187" s="13">
        <v>1</v>
      </c>
      <c r="BL187" s="13">
        <v>2</v>
      </c>
      <c r="BM187" s="13">
        <v>2</v>
      </c>
      <c r="BN187" s="13">
        <v>1</v>
      </c>
      <c r="BO187" s="13">
        <v>2</v>
      </c>
    </row>
    <row r="188" spans="1:67" ht="15.6" x14ac:dyDescent="0.3">
      <c r="A188">
        <v>172</v>
      </c>
      <c r="B188" t="s">
        <v>526</v>
      </c>
      <c r="C188" s="9">
        <v>240758</v>
      </c>
      <c r="D188" s="11">
        <v>171</v>
      </c>
      <c r="E188" s="11" t="s">
        <v>700</v>
      </c>
      <c r="F188" s="11">
        <v>2022</v>
      </c>
      <c r="G188" s="5" t="s">
        <v>72</v>
      </c>
      <c r="H188" s="5">
        <v>2022</v>
      </c>
      <c r="I188" s="5" t="s">
        <v>265</v>
      </c>
      <c r="J188" s="5">
        <v>2</v>
      </c>
      <c r="K188" s="5">
        <v>2</v>
      </c>
      <c r="L188" s="5" t="s">
        <v>62</v>
      </c>
      <c r="M188" s="5">
        <v>3.64</v>
      </c>
      <c r="N188" s="5">
        <v>6.56</v>
      </c>
      <c r="O188" s="5">
        <v>9</v>
      </c>
      <c r="P188" s="5">
        <v>7.99</v>
      </c>
      <c r="Q188" s="5">
        <v>2.2400000000000002</v>
      </c>
      <c r="R188" s="5">
        <v>1.99</v>
      </c>
      <c r="S188" s="5">
        <v>2.5099999999999998</v>
      </c>
      <c r="T188" s="5">
        <v>3.01</v>
      </c>
      <c r="U188" s="5">
        <v>14.3</v>
      </c>
      <c r="V188" s="5">
        <v>12.3</v>
      </c>
      <c r="W188" s="5">
        <v>0.24</v>
      </c>
      <c r="X188" s="5">
        <v>-7.0000000000000007E-2</v>
      </c>
      <c r="Y188" s="5">
        <v>-1.02</v>
      </c>
      <c r="Z188" s="5">
        <v>-11.35</v>
      </c>
      <c r="AA188" s="5">
        <v>18.399999999999999</v>
      </c>
      <c r="AB188" s="5">
        <v>0.11</v>
      </c>
      <c r="AC188" s="5">
        <v>-45.44</v>
      </c>
      <c r="AD188" s="5">
        <v>-1.49</v>
      </c>
      <c r="AE188" s="5">
        <v>-0.64</v>
      </c>
      <c r="AF188" s="5">
        <v>-0.76</v>
      </c>
      <c r="AG188" s="5">
        <v>0</v>
      </c>
      <c r="AH188" s="5">
        <v>0.31</v>
      </c>
      <c r="AI188" s="5">
        <v>0.12</v>
      </c>
      <c r="AJ188" s="5">
        <v>7.0000000000000007E-2</v>
      </c>
      <c r="AK188" s="5">
        <v>0.05</v>
      </c>
      <c r="AL188" s="5">
        <v>0.19</v>
      </c>
      <c r="AM188" s="5">
        <v>0.06</v>
      </c>
      <c r="AN188" s="5">
        <v>-0.64</v>
      </c>
      <c r="AO188" s="5">
        <v>-0.2</v>
      </c>
      <c r="AP188" s="5">
        <v>-1.25</v>
      </c>
      <c r="AQ188" s="5">
        <v>0</v>
      </c>
      <c r="AR188" s="5">
        <v>-0.2</v>
      </c>
      <c r="AS188" s="5">
        <v>-0.1</v>
      </c>
      <c r="AT188" s="5">
        <v>-0.24</v>
      </c>
      <c r="AU188" s="5">
        <v>0.47</v>
      </c>
      <c r="AV188" s="25">
        <v>155.47999999999999</v>
      </c>
      <c r="AW188" s="25">
        <v>228.82900000000001</v>
      </c>
      <c r="AX188" s="26">
        <v>123</v>
      </c>
      <c r="AY188" s="27">
        <v>208.62599999999901</v>
      </c>
      <c r="AZ188" s="26">
        <v>180</v>
      </c>
      <c r="BA188" s="27">
        <v>213.25049999999999</v>
      </c>
      <c r="BB188" s="26">
        <v>108</v>
      </c>
      <c r="BC188" s="13"/>
      <c r="BD188" s="16">
        <v>18.600000000000001</v>
      </c>
      <c r="BE188" s="16">
        <v>2.9</v>
      </c>
      <c r="BF188" s="16">
        <v>15.5</v>
      </c>
      <c r="BG188" s="16">
        <v>99.6</v>
      </c>
      <c r="BH188" s="13">
        <v>2</v>
      </c>
      <c r="BI188" s="13">
        <v>1</v>
      </c>
      <c r="BJ188" s="13">
        <v>1</v>
      </c>
      <c r="BK188" s="13">
        <v>2</v>
      </c>
      <c r="BL188" s="13">
        <v>2</v>
      </c>
      <c r="BM188" s="13">
        <v>2</v>
      </c>
      <c r="BN188" s="13">
        <v>1</v>
      </c>
      <c r="BO188" s="13">
        <v>1</v>
      </c>
    </row>
    <row r="189" spans="1:67" ht="15.6" x14ac:dyDescent="0.3">
      <c r="A189">
        <v>173</v>
      </c>
      <c r="B189" t="s">
        <v>525</v>
      </c>
      <c r="C189" s="9">
        <v>241555</v>
      </c>
      <c r="D189" s="11">
        <v>172</v>
      </c>
      <c r="E189" s="11">
        <v>230006</v>
      </c>
      <c r="F189" s="11">
        <v>2023</v>
      </c>
      <c r="G189" s="5" t="s">
        <v>99</v>
      </c>
      <c r="H189" s="5">
        <v>2021</v>
      </c>
      <c r="I189" s="5" t="s">
        <v>266</v>
      </c>
      <c r="J189" s="5">
        <v>2</v>
      </c>
      <c r="K189" s="5">
        <v>2</v>
      </c>
      <c r="L189" s="5" t="s">
        <v>62</v>
      </c>
      <c r="M189" s="5">
        <v>7.32</v>
      </c>
      <c r="N189" s="5">
        <v>10.81</v>
      </c>
      <c r="O189" s="5">
        <v>14.54</v>
      </c>
      <c r="P189" s="5">
        <v>11.42</v>
      </c>
      <c r="Q189" s="5">
        <v>1.75</v>
      </c>
      <c r="R189" s="5">
        <v>0.94</v>
      </c>
      <c r="S189" s="5">
        <v>1.79</v>
      </c>
      <c r="T189" s="5">
        <v>1.83</v>
      </c>
      <c r="U189" s="5">
        <v>22.94</v>
      </c>
      <c r="V189" s="5">
        <v>14.42</v>
      </c>
      <c r="W189" s="5">
        <v>-0.71</v>
      </c>
      <c r="X189" s="5">
        <v>-1.29</v>
      </c>
      <c r="Y189" s="5">
        <v>-1.69</v>
      </c>
      <c r="Z189" s="5">
        <v>-10.63</v>
      </c>
      <c r="AA189" s="5">
        <v>18.329999999999998</v>
      </c>
      <c r="AB189" s="5">
        <v>-1.18</v>
      </c>
      <c r="AC189" s="5">
        <v>23.86</v>
      </c>
      <c r="AD189" s="5">
        <v>-0.72</v>
      </c>
      <c r="AE189" s="5">
        <v>-0.48</v>
      </c>
      <c r="AF189" s="5">
        <v>-0.08</v>
      </c>
      <c r="AG189" s="5">
        <v>0</v>
      </c>
      <c r="AH189" s="5">
        <v>0.19</v>
      </c>
      <c r="AI189" s="5">
        <v>0.14000000000000001</v>
      </c>
      <c r="AJ189" s="5">
        <v>0.04</v>
      </c>
      <c r="AK189" s="5">
        <v>0.02</v>
      </c>
      <c r="AL189" s="5">
        <v>0.06</v>
      </c>
      <c r="AM189" s="5">
        <v>7.0000000000000007E-2</v>
      </c>
      <c r="AN189" s="5">
        <v>-0.53</v>
      </c>
      <c r="AO189" s="5">
        <v>-0.68</v>
      </c>
      <c r="AP189" s="5">
        <v>4.04</v>
      </c>
      <c r="AQ189" s="5">
        <v>0</v>
      </c>
      <c r="AR189" s="5">
        <v>-0.35</v>
      </c>
      <c r="AS189" s="5">
        <v>-0.74</v>
      </c>
      <c r="AT189" s="5">
        <v>-0.48</v>
      </c>
      <c r="AU189" s="5">
        <v>0.42</v>
      </c>
      <c r="AV189" s="25">
        <v>148.29</v>
      </c>
      <c r="AW189" s="25">
        <v>218.31950000000001</v>
      </c>
      <c r="AX189" s="26">
        <v>205</v>
      </c>
      <c r="AY189" s="27">
        <v>213.09049999999999</v>
      </c>
      <c r="AZ189" s="26">
        <v>141</v>
      </c>
      <c r="BA189" s="27">
        <v>199.76400000000001</v>
      </c>
      <c r="BB189" s="26">
        <v>217</v>
      </c>
      <c r="BC189" s="13" t="s">
        <v>722</v>
      </c>
      <c r="BD189" s="16">
        <v>17.7</v>
      </c>
      <c r="BE189" s="16">
        <v>2.6</v>
      </c>
      <c r="BF189" s="16">
        <v>14.9</v>
      </c>
      <c r="BG189" s="16">
        <v>99.8</v>
      </c>
      <c r="BH189" s="13">
        <v>2</v>
      </c>
      <c r="BI189" s="13">
        <v>1</v>
      </c>
      <c r="BJ189" s="13">
        <v>1</v>
      </c>
      <c r="BK189" s="13">
        <v>3</v>
      </c>
      <c r="BL189" s="13">
        <v>2</v>
      </c>
      <c r="BM189" s="13">
        <v>2</v>
      </c>
      <c r="BN189" s="13">
        <v>1</v>
      </c>
      <c r="BO189" s="13">
        <v>2</v>
      </c>
    </row>
    <row r="190" spans="1:67" ht="15.6" x14ac:dyDescent="0.3">
      <c r="A190">
        <v>174</v>
      </c>
      <c r="B190" t="s">
        <v>524</v>
      </c>
      <c r="C190" s="9">
        <v>240971</v>
      </c>
      <c r="D190" s="11">
        <v>173</v>
      </c>
      <c r="E190" s="11" t="s">
        <v>703</v>
      </c>
      <c r="F190" s="11">
        <v>2020</v>
      </c>
      <c r="G190" s="5" t="s">
        <v>84</v>
      </c>
      <c r="H190" s="5">
        <v>2021</v>
      </c>
      <c r="I190" s="5" t="s">
        <v>267</v>
      </c>
      <c r="J190" s="5">
        <v>2</v>
      </c>
      <c r="K190" s="5">
        <v>2</v>
      </c>
      <c r="L190" s="5" t="s">
        <v>62</v>
      </c>
      <c r="M190" s="5">
        <v>5.09</v>
      </c>
      <c r="N190" s="5">
        <v>8.17</v>
      </c>
      <c r="O190" s="5">
        <v>10.31</v>
      </c>
      <c r="P190" s="5">
        <v>8.2100000000000009</v>
      </c>
      <c r="Q190" s="5">
        <v>1.53</v>
      </c>
      <c r="R190" s="5">
        <v>1.32</v>
      </c>
      <c r="S190" s="5">
        <v>2.79</v>
      </c>
      <c r="T190" s="5">
        <v>3.3</v>
      </c>
      <c r="U190" s="5">
        <v>20.84</v>
      </c>
      <c r="V190" s="5">
        <v>17.12</v>
      </c>
      <c r="W190" s="5">
        <v>-0.37</v>
      </c>
      <c r="X190" s="5">
        <v>-0.42</v>
      </c>
      <c r="Y190" s="5">
        <v>-0.68</v>
      </c>
      <c r="Z190" s="5">
        <v>-6.88</v>
      </c>
      <c r="AA190" s="5">
        <v>12.5</v>
      </c>
      <c r="AB190" s="5">
        <v>-0.44</v>
      </c>
      <c r="AC190" s="5">
        <v>-43.4</v>
      </c>
      <c r="AD190" s="5">
        <v>-0.49</v>
      </c>
      <c r="AE190" s="5">
        <v>-0.37</v>
      </c>
      <c r="AF190" s="5">
        <v>-0.38</v>
      </c>
      <c r="AG190" s="5">
        <v>0</v>
      </c>
      <c r="AH190" s="5">
        <v>0.16</v>
      </c>
      <c r="AI190" s="5">
        <v>0.11</v>
      </c>
      <c r="AJ190" s="5">
        <v>0.02</v>
      </c>
      <c r="AK190" s="5">
        <v>0.04</v>
      </c>
      <c r="AL190" s="5">
        <v>0.18</v>
      </c>
      <c r="AM190" s="5">
        <v>0.02</v>
      </c>
      <c r="AN190" s="5">
        <v>-1.0900000000000001</v>
      </c>
      <c r="AO190" s="5">
        <v>-0.56000000000000005</v>
      </c>
      <c r="AP190" s="5">
        <v>0.66</v>
      </c>
      <c r="AQ190" s="5">
        <v>0</v>
      </c>
      <c r="AR190" s="5">
        <v>-0.32</v>
      </c>
      <c r="AS190" s="5">
        <v>-0.37</v>
      </c>
      <c r="AT190" s="5">
        <v>-0.55000000000000004</v>
      </c>
      <c r="AU190" s="5">
        <v>0.44</v>
      </c>
      <c r="AV190" s="25">
        <v>145.34</v>
      </c>
      <c r="AW190" s="25">
        <v>218.76949999999999</v>
      </c>
      <c r="AX190" s="26">
        <v>204</v>
      </c>
      <c r="AY190" s="27">
        <v>215.93549999999999</v>
      </c>
      <c r="AZ190" s="26">
        <v>118</v>
      </c>
      <c r="BA190" s="27">
        <v>204.2835</v>
      </c>
      <c r="BB190" s="26">
        <v>180</v>
      </c>
      <c r="BC190" s="13"/>
      <c r="BD190" s="16">
        <v>17.100000000000001</v>
      </c>
      <c r="BE190" s="16">
        <v>2.7</v>
      </c>
      <c r="BF190" s="16">
        <v>15.6</v>
      </c>
      <c r="BG190" s="16">
        <v>99.6</v>
      </c>
      <c r="BH190" s="13">
        <v>2</v>
      </c>
      <c r="BI190" s="13">
        <v>1</v>
      </c>
      <c r="BJ190" s="13">
        <v>1</v>
      </c>
      <c r="BK190" s="13">
        <v>2</v>
      </c>
      <c r="BL190" s="13">
        <v>2</v>
      </c>
      <c r="BM190" s="13">
        <v>2</v>
      </c>
      <c r="BN190" s="13">
        <v>1</v>
      </c>
      <c r="BO190" s="13">
        <v>2</v>
      </c>
    </row>
    <row r="191" spans="1:67" ht="15.6" x14ac:dyDescent="0.3">
      <c r="A191">
        <v>175</v>
      </c>
      <c r="B191" t="s">
        <v>523</v>
      </c>
      <c r="C191" s="9">
        <v>241319</v>
      </c>
      <c r="D191" s="11">
        <v>174</v>
      </c>
      <c r="E191" s="11">
        <v>231176</v>
      </c>
      <c r="F191" s="11">
        <v>2023</v>
      </c>
      <c r="G191" s="5" t="s">
        <v>157</v>
      </c>
      <c r="H191" s="5">
        <v>2022</v>
      </c>
      <c r="I191" s="5" t="s">
        <v>268</v>
      </c>
      <c r="J191" s="5">
        <v>2</v>
      </c>
      <c r="K191" s="5">
        <v>2</v>
      </c>
      <c r="L191" s="5" t="s">
        <v>62</v>
      </c>
      <c r="M191" s="5">
        <v>4.3899999999999997</v>
      </c>
      <c r="N191" s="5">
        <v>8.36</v>
      </c>
      <c r="O191" s="5">
        <v>10.050000000000001</v>
      </c>
      <c r="P191" s="5">
        <v>7.69</v>
      </c>
      <c r="Q191" s="5">
        <v>0.78</v>
      </c>
      <c r="R191" s="5">
        <v>0.37</v>
      </c>
      <c r="S191" s="5">
        <v>0.45</v>
      </c>
      <c r="T191" s="5">
        <v>0.49</v>
      </c>
      <c r="U191" s="5">
        <v>14.38</v>
      </c>
      <c r="V191" s="5">
        <v>2.64</v>
      </c>
      <c r="W191" s="5">
        <v>-0.03</v>
      </c>
      <c r="X191" s="5">
        <v>-0.25</v>
      </c>
      <c r="Y191" s="5">
        <v>-2.77</v>
      </c>
      <c r="Z191" s="5">
        <v>-16.02</v>
      </c>
      <c r="AA191" s="5">
        <v>17.190000000000001</v>
      </c>
      <c r="AB191" s="5">
        <v>1.04</v>
      </c>
      <c r="AC191" s="5">
        <v>-47.37</v>
      </c>
      <c r="AD191" s="5">
        <v>-0.95</v>
      </c>
      <c r="AE191" s="5">
        <v>-0.56999999999999995</v>
      </c>
      <c r="AF191" s="5">
        <v>-0.43</v>
      </c>
      <c r="AG191" s="5">
        <v>0</v>
      </c>
      <c r="AH191" s="5">
        <v>0.19</v>
      </c>
      <c r="AI191" s="5">
        <v>0.19</v>
      </c>
      <c r="AJ191" s="5">
        <v>0.03</v>
      </c>
      <c r="AK191" s="5">
        <v>0.04</v>
      </c>
      <c r="AL191" s="5">
        <v>0.1</v>
      </c>
      <c r="AM191" s="5">
        <v>0.06</v>
      </c>
      <c r="AN191" s="5">
        <v>0.35</v>
      </c>
      <c r="AO191" s="5">
        <v>-0.52</v>
      </c>
      <c r="AP191" s="5">
        <v>3.17</v>
      </c>
      <c r="AQ191" s="5">
        <v>0</v>
      </c>
      <c r="AR191" s="5">
        <v>-0.6</v>
      </c>
      <c r="AS191" s="5">
        <v>-0.71</v>
      </c>
      <c r="AT191" s="5">
        <v>-0.94</v>
      </c>
      <c r="AU191" s="5">
        <v>0.21</v>
      </c>
      <c r="AV191" s="25">
        <v>141.9</v>
      </c>
      <c r="AW191" s="25">
        <v>207.76650000000001</v>
      </c>
      <c r="AX191" s="26">
        <v>268</v>
      </c>
      <c r="AY191" s="27">
        <v>190.16849999999999</v>
      </c>
      <c r="AZ191" s="26">
        <v>276</v>
      </c>
      <c r="BA191" s="27">
        <v>195.3835</v>
      </c>
      <c r="BB191" s="26">
        <v>242</v>
      </c>
      <c r="BC191" s="13" t="s">
        <v>722</v>
      </c>
      <c r="BD191" s="16">
        <v>18.3</v>
      </c>
      <c r="BE191" s="16">
        <v>2.8</v>
      </c>
      <c r="BF191" s="16">
        <v>15.5</v>
      </c>
      <c r="BG191" s="16">
        <v>99.8</v>
      </c>
      <c r="BH191" s="13">
        <v>2</v>
      </c>
      <c r="BI191" s="13">
        <v>1</v>
      </c>
      <c r="BJ191" s="13">
        <v>1</v>
      </c>
      <c r="BK191" s="13">
        <v>2</v>
      </c>
      <c r="BL191" s="13">
        <v>2</v>
      </c>
      <c r="BM191" s="13">
        <v>2</v>
      </c>
      <c r="BN191" s="13">
        <v>1</v>
      </c>
      <c r="BO191" s="13">
        <v>1</v>
      </c>
    </row>
    <row r="192" spans="1:67" ht="15.6" x14ac:dyDescent="0.3">
      <c r="A192">
        <v>176</v>
      </c>
      <c r="B192" t="s">
        <v>522</v>
      </c>
      <c r="C192" s="9">
        <v>240645</v>
      </c>
      <c r="D192" s="11">
        <v>175</v>
      </c>
      <c r="E192" s="11">
        <v>223285</v>
      </c>
      <c r="F192" s="11">
        <v>2022</v>
      </c>
      <c r="G192" s="5" t="s">
        <v>69</v>
      </c>
      <c r="H192" s="5">
        <v>2019</v>
      </c>
      <c r="I192" s="5" t="s">
        <v>269</v>
      </c>
      <c r="J192" s="5">
        <v>2</v>
      </c>
      <c r="K192" s="5">
        <v>2</v>
      </c>
      <c r="L192" s="5" t="s">
        <v>59</v>
      </c>
      <c r="M192" s="5">
        <v>5.87</v>
      </c>
      <c r="N192" s="5">
        <v>8.61</v>
      </c>
      <c r="O192" s="5">
        <v>11.54</v>
      </c>
      <c r="P192" s="5">
        <v>9.3800000000000008</v>
      </c>
      <c r="Q192" s="5">
        <v>0.85</v>
      </c>
      <c r="R192" s="5">
        <v>0.46</v>
      </c>
      <c r="S192" s="5">
        <v>0.88</v>
      </c>
      <c r="T192" s="5">
        <v>0.95</v>
      </c>
      <c r="U192" s="5">
        <v>25.61</v>
      </c>
      <c r="V192" s="5">
        <v>21.87</v>
      </c>
      <c r="W192" s="5">
        <v>-0.47</v>
      </c>
      <c r="X192" s="5">
        <v>-0.79</v>
      </c>
      <c r="Y192" s="5">
        <v>-1.68</v>
      </c>
      <c r="Z192" s="5">
        <v>-19.350000000000001</v>
      </c>
      <c r="AA192" s="5">
        <v>20.89</v>
      </c>
      <c r="AB192" s="5">
        <v>1.56</v>
      </c>
      <c r="AC192" s="5">
        <v>-58.75</v>
      </c>
      <c r="AD192" s="5">
        <v>-1.25</v>
      </c>
      <c r="AE192" s="5">
        <v>-0.73</v>
      </c>
      <c r="AF192" s="5">
        <v>-0.25</v>
      </c>
      <c r="AG192" s="5">
        <v>0</v>
      </c>
      <c r="AH192" s="5">
        <v>0.12</v>
      </c>
      <c r="AI192" s="5">
        <v>0.04</v>
      </c>
      <c r="AJ192" s="5">
        <v>0.03</v>
      </c>
      <c r="AK192" s="5">
        <v>-0.05</v>
      </c>
      <c r="AL192" s="5">
        <v>0.01</v>
      </c>
      <c r="AM192" s="5">
        <v>0.06</v>
      </c>
      <c r="AN192" s="5">
        <v>0.45</v>
      </c>
      <c r="AO192" s="5">
        <v>-0.42</v>
      </c>
      <c r="AP192" s="5">
        <v>3.05</v>
      </c>
      <c r="AQ192" s="5">
        <v>0</v>
      </c>
      <c r="AR192" s="5">
        <v>-0.32</v>
      </c>
      <c r="AS192" s="5">
        <v>-0.06</v>
      </c>
      <c r="AT192" s="5">
        <v>-0.26</v>
      </c>
      <c r="AU192" s="5">
        <v>0.17</v>
      </c>
      <c r="AV192" s="25">
        <v>163.5</v>
      </c>
      <c r="AW192" s="25">
        <v>227.339</v>
      </c>
      <c r="AX192" s="26">
        <v>134</v>
      </c>
      <c r="AY192" s="27">
        <v>218.88399999999999</v>
      </c>
      <c r="AZ192" s="26">
        <v>98</v>
      </c>
      <c r="BA192" s="27">
        <v>204.018</v>
      </c>
      <c r="BB192" s="26">
        <v>182</v>
      </c>
      <c r="BC192" s="13"/>
      <c r="BD192" s="16">
        <v>17.7</v>
      </c>
      <c r="BE192" s="16">
        <v>2.8</v>
      </c>
      <c r="BF192" s="16">
        <v>15.7</v>
      </c>
      <c r="BG192" s="16">
        <v>99.7</v>
      </c>
      <c r="BH192" s="13">
        <v>2</v>
      </c>
      <c r="BI192" s="13">
        <v>1</v>
      </c>
      <c r="BJ192" s="13">
        <v>1</v>
      </c>
      <c r="BK192" s="13">
        <v>2</v>
      </c>
      <c r="BL192" s="13">
        <v>2</v>
      </c>
      <c r="BM192" s="13">
        <v>2</v>
      </c>
      <c r="BN192" s="13">
        <v>1</v>
      </c>
      <c r="BO192" s="13">
        <v>3</v>
      </c>
    </row>
    <row r="193" spans="1:67" ht="15.6" x14ac:dyDescent="0.3">
      <c r="A193">
        <v>177</v>
      </c>
      <c r="B193" t="s">
        <v>521</v>
      </c>
      <c r="C193" s="9">
        <v>240803</v>
      </c>
      <c r="D193" s="11">
        <v>176</v>
      </c>
      <c r="E193" s="11">
        <v>223540</v>
      </c>
      <c r="F193" s="11">
        <v>2022</v>
      </c>
      <c r="G193" s="5" t="s">
        <v>114</v>
      </c>
      <c r="H193" s="5">
        <v>2019</v>
      </c>
      <c r="I193" s="5" t="s">
        <v>270</v>
      </c>
      <c r="J193" s="5">
        <v>2</v>
      </c>
      <c r="K193" s="5">
        <v>2</v>
      </c>
      <c r="L193" s="5" t="s">
        <v>62</v>
      </c>
      <c r="M193" s="5">
        <v>5.71</v>
      </c>
      <c r="N193" s="5">
        <v>7.75</v>
      </c>
      <c r="O193" s="5">
        <v>10.56</v>
      </c>
      <c r="P193" s="5">
        <v>7.03</v>
      </c>
      <c r="Q193" s="5">
        <v>1.7</v>
      </c>
      <c r="R193" s="5">
        <v>1.48</v>
      </c>
      <c r="S193" s="5">
        <v>1.79</v>
      </c>
      <c r="T193" s="5">
        <v>2.19</v>
      </c>
      <c r="U193" s="5">
        <v>23.36</v>
      </c>
      <c r="V193" s="5">
        <v>15.99</v>
      </c>
      <c r="W193" s="5">
        <v>-0.2</v>
      </c>
      <c r="X193" s="5">
        <v>-0.48</v>
      </c>
      <c r="Y193" s="5">
        <v>-1.79</v>
      </c>
      <c r="Z193" s="5">
        <v>-7.14</v>
      </c>
      <c r="AA193" s="5">
        <v>13.87</v>
      </c>
      <c r="AB193" s="5">
        <v>2.5099999999999998</v>
      </c>
      <c r="AC193" s="5">
        <v>-71.790000000000006</v>
      </c>
      <c r="AD193" s="5">
        <v>-0.87</v>
      </c>
      <c r="AE193" s="5">
        <v>-0.72</v>
      </c>
      <c r="AF193" s="5">
        <v>-0.14000000000000001</v>
      </c>
      <c r="AG193" s="5">
        <v>0</v>
      </c>
      <c r="AH193" s="5">
        <v>0.19</v>
      </c>
      <c r="AI193" s="5">
        <v>0.22</v>
      </c>
      <c r="AJ193" s="5">
        <v>0.03</v>
      </c>
      <c r="AK193" s="5">
        <v>-0.01</v>
      </c>
      <c r="AL193" s="5">
        <v>0.01</v>
      </c>
      <c r="AM193" s="5">
        <v>0.11</v>
      </c>
      <c r="AN193" s="5">
        <v>0</v>
      </c>
      <c r="AO193" s="5">
        <v>-0.7</v>
      </c>
      <c r="AP193" s="5">
        <v>4.05</v>
      </c>
      <c r="AQ193" s="5">
        <v>0</v>
      </c>
      <c r="AR193" s="5">
        <v>-0.43</v>
      </c>
      <c r="AS193" s="5">
        <v>-0.56999999999999995</v>
      </c>
      <c r="AT193" s="5">
        <v>-1.07</v>
      </c>
      <c r="AU193" s="5">
        <v>0.28999999999999998</v>
      </c>
      <c r="AV193" s="25">
        <v>160.4</v>
      </c>
      <c r="AW193" s="25">
        <v>238.73399999999901</v>
      </c>
      <c r="AX193" s="26">
        <v>56</v>
      </c>
      <c r="AY193" s="27">
        <v>234.94549999999899</v>
      </c>
      <c r="AZ193" s="26">
        <v>23</v>
      </c>
      <c r="BA193" s="27">
        <v>224.1155</v>
      </c>
      <c r="BB193" s="26">
        <v>39</v>
      </c>
      <c r="BC193" s="13"/>
      <c r="BD193" s="16">
        <v>17.2</v>
      </c>
      <c r="BE193" s="16">
        <v>2.4</v>
      </c>
      <c r="BF193" s="16">
        <v>14</v>
      </c>
      <c r="BG193" s="16">
        <v>99.7</v>
      </c>
      <c r="BH193" s="13">
        <v>3</v>
      </c>
      <c r="BI193" s="13">
        <v>2</v>
      </c>
      <c r="BJ193" s="13">
        <v>3</v>
      </c>
      <c r="BK193" s="13">
        <v>2</v>
      </c>
      <c r="BL193" s="13">
        <v>2</v>
      </c>
      <c r="BM193" s="13">
        <v>3</v>
      </c>
      <c r="BN193" s="13">
        <v>1</v>
      </c>
      <c r="BO193" s="13">
        <v>2</v>
      </c>
    </row>
    <row r="194" spans="1:67" ht="15.6" x14ac:dyDescent="0.3">
      <c r="A194">
        <v>178</v>
      </c>
      <c r="B194" t="s">
        <v>520</v>
      </c>
      <c r="C194" s="9">
        <v>240696</v>
      </c>
      <c r="D194" s="11">
        <v>177</v>
      </c>
      <c r="E194" s="11">
        <v>223540</v>
      </c>
      <c r="F194" s="11">
        <v>2022</v>
      </c>
      <c r="G194" s="5" t="s">
        <v>114</v>
      </c>
      <c r="H194" s="5">
        <v>2021</v>
      </c>
      <c r="I194" s="5" t="s">
        <v>271</v>
      </c>
      <c r="J194" s="5">
        <v>2</v>
      </c>
      <c r="K194" s="5">
        <v>2</v>
      </c>
      <c r="L194" s="5" t="s">
        <v>59</v>
      </c>
      <c r="M194" s="5">
        <v>5.39</v>
      </c>
      <c r="N194" s="5">
        <v>7.1</v>
      </c>
      <c r="O194" s="5">
        <v>10.46</v>
      </c>
      <c r="P194" s="5">
        <v>8.6199999999999992</v>
      </c>
      <c r="Q194" s="5">
        <v>1.96</v>
      </c>
      <c r="R194" s="5">
        <v>1.4</v>
      </c>
      <c r="S194" s="5">
        <v>2.14</v>
      </c>
      <c r="T194" s="5">
        <v>2.44</v>
      </c>
      <c r="U194" s="5">
        <v>13.35</v>
      </c>
      <c r="V194" s="5">
        <v>8.24</v>
      </c>
      <c r="W194" s="5">
        <v>-0.67</v>
      </c>
      <c r="X194" s="5">
        <v>-0.83</v>
      </c>
      <c r="Y194" s="5">
        <v>-2.14</v>
      </c>
      <c r="Z194" s="5">
        <v>-7.89</v>
      </c>
      <c r="AA194" s="5">
        <v>16.920000000000002</v>
      </c>
      <c r="AB194" s="5">
        <v>1.19</v>
      </c>
      <c r="AC194" s="5">
        <v>-31.88</v>
      </c>
      <c r="AD194" s="5">
        <v>-0.96</v>
      </c>
      <c r="AE194" s="5">
        <v>-0.11</v>
      </c>
      <c r="AF194" s="5">
        <v>-0.12</v>
      </c>
      <c r="AG194" s="5">
        <v>0</v>
      </c>
      <c r="AH194" s="5">
        <v>0.26</v>
      </c>
      <c r="AI194" s="5">
        <v>0.24</v>
      </c>
      <c r="AJ194" s="5">
        <v>0.05</v>
      </c>
      <c r="AK194" s="5">
        <v>0.04</v>
      </c>
      <c r="AL194" s="5">
        <v>0.15</v>
      </c>
      <c r="AM194" s="5">
        <v>7.0000000000000007E-2</v>
      </c>
      <c r="AN194" s="5">
        <v>0.11</v>
      </c>
      <c r="AO194" s="5">
        <v>-0.15</v>
      </c>
      <c r="AP194" s="5">
        <v>0.86</v>
      </c>
      <c r="AQ194" s="5">
        <v>0</v>
      </c>
      <c r="AR194" s="5">
        <v>-0.71</v>
      </c>
      <c r="AS194" s="5">
        <v>-0.83</v>
      </c>
      <c r="AT194" s="5">
        <v>-0.82</v>
      </c>
      <c r="AU194" s="5">
        <v>0.35</v>
      </c>
      <c r="AV194" s="25">
        <v>150.62</v>
      </c>
      <c r="AW194" s="25">
        <v>221.64099999999999</v>
      </c>
      <c r="AX194" s="26">
        <v>182</v>
      </c>
      <c r="AY194" s="27">
        <v>210.26150000000001</v>
      </c>
      <c r="AZ194" s="26">
        <v>172</v>
      </c>
      <c r="BA194" s="27">
        <v>207.26999999999899</v>
      </c>
      <c r="BB194" s="26">
        <v>158</v>
      </c>
      <c r="BC194" s="13"/>
      <c r="BD194" s="16">
        <v>17.8</v>
      </c>
      <c r="BE194" s="16">
        <v>3</v>
      </c>
      <c r="BF194" s="16">
        <v>16.600000000000001</v>
      </c>
      <c r="BG194" s="16">
        <v>99.3</v>
      </c>
      <c r="BH194" s="13">
        <v>3</v>
      </c>
      <c r="BI194" s="13">
        <v>2</v>
      </c>
      <c r="BJ194" s="13">
        <v>3</v>
      </c>
      <c r="BK194" s="13">
        <v>2</v>
      </c>
      <c r="BL194" s="13">
        <v>2</v>
      </c>
      <c r="BM194" s="13">
        <v>2</v>
      </c>
      <c r="BN194" s="13">
        <v>1</v>
      </c>
      <c r="BO194" s="13">
        <v>2</v>
      </c>
    </row>
    <row r="195" spans="1:67" ht="15.6" x14ac:dyDescent="0.3">
      <c r="A195">
        <v>179</v>
      </c>
      <c r="B195" s="10" t="s">
        <v>519</v>
      </c>
      <c r="C195" s="9">
        <v>242343</v>
      </c>
      <c r="D195" s="12">
        <v>178</v>
      </c>
      <c r="E195" s="11">
        <v>222364</v>
      </c>
      <c r="F195" s="12">
        <v>2022</v>
      </c>
      <c r="G195" s="5" t="s">
        <v>65</v>
      </c>
      <c r="H195" s="5">
        <v>2022</v>
      </c>
      <c r="I195" s="5" t="s">
        <v>272</v>
      </c>
      <c r="J195" s="5">
        <v>1</v>
      </c>
      <c r="K195" s="5">
        <v>1</v>
      </c>
      <c r="L195" s="5" t="s">
        <v>62</v>
      </c>
      <c r="M195" s="5">
        <v>4.5999999999999996</v>
      </c>
      <c r="N195" s="5">
        <v>8.1300000000000008</v>
      </c>
      <c r="O195" s="5">
        <v>10.83</v>
      </c>
      <c r="P195" s="5">
        <v>7.62</v>
      </c>
      <c r="Q195" s="5">
        <v>1.27</v>
      </c>
      <c r="R195" s="5">
        <v>1.1000000000000001</v>
      </c>
      <c r="S195" s="5">
        <v>3.02</v>
      </c>
      <c r="T195" s="5">
        <v>3.52</v>
      </c>
      <c r="U195" s="5">
        <v>17.32</v>
      </c>
      <c r="V195" s="5">
        <v>12.54</v>
      </c>
      <c r="W195" s="5">
        <v>-0.39</v>
      </c>
      <c r="X195" s="5">
        <v>-0.4</v>
      </c>
      <c r="Y195" s="5">
        <v>-1.28</v>
      </c>
      <c r="Z195" s="5">
        <v>-9.65</v>
      </c>
      <c r="AA195" s="5">
        <v>16.8</v>
      </c>
      <c r="AB195" s="5">
        <v>-3.31</v>
      </c>
      <c r="AC195" s="5">
        <v>9.1999999999999993</v>
      </c>
      <c r="AD195" s="5">
        <v>-0.65</v>
      </c>
      <c r="AE195" s="5">
        <v>0</v>
      </c>
      <c r="AF195" s="5">
        <v>0.11</v>
      </c>
      <c r="AG195" s="5">
        <v>0</v>
      </c>
      <c r="AH195" s="5">
        <v>0.18</v>
      </c>
      <c r="AI195" s="5">
        <v>0.08</v>
      </c>
      <c r="AJ195" s="5">
        <v>0.04</v>
      </c>
      <c r="AK195" s="5">
        <v>-0.04</v>
      </c>
      <c r="AL195" s="5">
        <v>0.02</v>
      </c>
      <c r="AM195" s="5">
        <v>0.08</v>
      </c>
      <c r="AN195" s="5">
        <v>1.2</v>
      </c>
      <c r="AO195" s="5">
        <v>-0.52</v>
      </c>
      <c r="AP195" s="5">
        <v>2.33</v>
      </c>
      <c r="AQ195" s="5">
        <v>0</v>
      </c>
      <c r="AR195" s="5">
        <v>-0.39</v>
      </c>
      <c r="AS195" s="5">
        <v>-0.56000000000000005</v>
      </c>
      <c r="AT195" s="5">
        <v>-0.5</v>
      </c>
      <c r="AU195" s="5">
        <v>0.38</v>
      </c>
      <c r="AV195" s="25">
        <v>137.97999999999999</v>
      </c>
      <c r="AW195" s="25">
        <v>195.2885</v>
      </c>
      <c r="AX195" s="26">
        <v>295</v>
      </c>
      <c r="AY195" s="27">
        <v>186.0335</v>
      </c>
      <c r="AZ195" s="26">
        <v>291</v>
      </c>
      <c r="BA195" s="27">
        <v>181.44099999999901</v>
      </c>
      <c r="BB195" s="26">
        <v>292</v>
      </c>
      <c r="BC195" s="13"/>
      <c r="BD195" s="16">
        <f>_xlfn.XLOOKUP(Table8102215333451615[[#This Row],[VID]],'[4]Replacement rams wool data'!$B:$B,'[4]Replacement rams wool data'!$D:$D)</f>
        <v>17.100000000000001</v>
      </c>
      <c r="BE195" s="16">
        <f>_xlfn.XLOOKUP(Table8102215333451615[[#This Row],[VID]],'[4]Replacement rams wool data'!$B:$B,'[4]Replacement rams wool data'!$E:$E)</f>
        <v>3</v>
      </c>
      <c r="BF195" s="16">
        <f>_xlfn.XLOOKUP(Table8102215333451615[[#This Row],[VID]],'[4]Replacement rams wool data'!$B:$B,'[4]Replacement rams wool data'!$F:$F)</f>
        <v>17.7</v>
      </c>
      <c r="BG195" s="16">
        <f>_xlfn.XLOOKUP(Table8102215333451615[[#This Row],[VID]],'[4]Replacement rams wool data'!$B:$B,'[4]Replacement rams wool data'!$G:$G)</f>
        <v>99.7</v>
      </c>
      <c r="BH195" s="13">
        <v>2</v>
      </c>
      <c r="BI195" s="13">
        <v>1</v>
      </c>
      <c r="BJ195" s="13">
        <v>1</v>
      </c>
      <c r="BK195" s="13">
        <v>2</v>
      </c>
      <c r="BL195" s="13">
        <v>2</v>
      </c>
      <c r="BM195" s="13">
        <v>2</v>
      </c>
      <c r="BN195" s="13">
        <v>1</v>
      </c>
      <c r="BO195" s="13">
        <v>1</v>
      </c>
    </row>
    <row r="196" spans="1:67" ht="15.6" x14ac:dyDescent="0.3">
      <c r="A196">
        <v>180</v>
      </c>
      <c r="B196" t="s">
        <v>518</v>
      </c>
      <c r="C196" s="9">
        <v>241059</v>
      </c>
      <c r="D196" s="11">
        <v>179</v>
      </c>
      <c r="E196" s="11">
        <v>211938</v>
      </c>
      <c r="F196" s="11">
        <v>2021</v>
      </c>
      <c r="G196" s="5" t="s">
        <v>67</v>
      </c>
      <c r="H196" s="5">
        <v>2020</v>
      </c>
      <c r="I196" s="5" t="s">
        <v>273</v>
      </c>
      <c r="J196" s="5">
        <v>2</v>
      </c>
      <c r="K196" s="5">
        <v>2</v>
      </c>
      <c r="L196" s="5" t="s">
        <v>62</v>
      </c>
      <c r="M196" s="5">
        <v>5.46</v>
      </c>
      <c r="N196" s="5">
        <v>9</v>
      </c>
      <c r="O196" s="5">
        <v>10.75</v>
      </c>
      <c r="P196" s="5">
        <v>7.95</v>
      </c>
      <c r="Q196" s="5">
        <v>2.5299999999999998</v>
      </c>
      <c r="R196" s="5">
        <v>1.72</v>
      </c>
      <c r="S196" s="5">
        <v>3.25</v>
      </c>
      <c r="T196" s="5">
        <v>3.64</v>
      </c>
      <c r="U196" s="5">
        <v>18.22</v>
      </c>
      <c r="V196" s="5">
        <v>12.98</v>
      </c>
      <c r="W196" s="5">
        <v>0.8</v>
      </c>
      <c r="X196" s="5">
        <v>0.33</v>
      </c>
      <c r="Y196" s="5">
        <v>-1.34</v>
      </c>
      <c r="Z196" s="5">
        <v>-13.4</v>
      </c>
      <c r="AA196" s="5">
        <v>19.09</v>
      </c>
      <c r="AB196" s="5">
        <v>1.77</v>
      </c>
      <c r="AC196" s="5">
        <v>-73.25</v>
      </c>
      <c r="AD196" s="5">
        <v>-1.01</v>
      </c>
      <c r="AE196" s="5">
        <v>0.03</v>
      </c>
      <c r="AF196" s="5">
        <v>-0.04</v>
      </c>
      <c r="AG196" s="5">
        <v>0</v>
      </c>
      <c r="AH196" s="5">
        <v>0.19</v>
      </c>
      <c r="AI196" s="5">
        <v>-0.03</v>
      </c>
      <c r="AJ196" s="5">
        <v>0.05</v>
      </c>
      <c r="AK196" s="5">
        <v>-0.01</v>
      </c>
      <c r="AL196" s="5">
        <v>7.0000000000000007E-2</v>
      </c>
      <c r="AM196" s="5">
        <v>0.05</v>
      </c>
      <c r="AN196" s="5">
        <v>-0.77</v>
      </c>
      <c r="AO196" s="5">
        <v>-0.02</v>
      </c>
      <c r="AP196" s="5">
        <v>-1.38</v>
      </c>
      <c r="AQ196" s="5">
        <v>0</v>
      </c>
      <c r="AR196" s="5">
        <v>-0.23</v>
      </c>
      <c r="AS196" s="5">
        <v>0.27</v>
      </c>
      <c r="AT196" s="5">
        <v>-0.4</v>
      </c>
      <c r="AU196" s="5">
        <v>0.39</v>
      </c>
      <c r="AV196" s="25">
        <v>149.36000000000001</v>
      </c>
      <c r="AW196" s="25">
        <v>208.79749999999899</v>
      </c>
      <c r="AX196" s="26">
        <v>262</v>
      </c>
      <c r="AY196" s="27">
        <v>190.14749999999901</v>
      </c>
      <c r="AZ196" s="26">
        <v>277</v>
      </c>
      <c r="BA196" s="27">
        <v>200.13749999999899</v>
      </c>
      <c r="BB196" s="26">
        <v>214</v>
      </c>
      <c r="BC196" s="13"/>
      <c r="BD196" s="16">
        <v>18.2</v>
      </c>
      <c r="BE196" s="16">
        <v>3.1</v>
      </c>
      <c r="BF196" s="16">
        <v>16.899999999999999</v>
      </c>
      <c r="BG196" s="16">
        <v>99.6</v>
      </c>
      <c r="BH196" s="13">
        <v>2</v>
      </c>
      <c r="BI196" s="13">
        <v>1</v>
      </c>
      <c r="BJ196" s="13">
        <v>1</v>
      </c>
      <c r="BK196" s="13">
        <v>3</v>
      </c>
      <c r="BL196" s="13">
        <v>2</v>
      </c>
      <c r="BM196" s="13">
        <v>2</v>
      </c>
      <c r="BN196" s="13">
        <v>1</v>
      </c>
      <c r="BO196" s="13">
        <v>2</v>
      </c>
    </row>
    <row r="197" spans="1:67" ht="15.6" x14ac:dyDescent="0.3">
      <c r="A197">
        <v>181</v>
      </c>
      <c r="B197" t="s">
        <v>517</v>
      </c>
      <c r="C197" s="9">
        <v>242260</v>
      </c>
      <c r="D197" s="11">
        <v>180</v>
      </c>
      <c r="E197" s="11">
        <v>222333</v>
      </c>
      <c r="F197" s="11">
        <v>2022</v>
      </c>
      <c r="G197" s="5" t="s">
        <v>60</v>
      </c>
      <c r="H197" s="5">
        <v>2021</v>
      </c>
      <c r="I197" s="5" t="s">
        <v>274</v>
      </c>
      <c r="J197" s="5">
        <v>1</v>
      </c>
      <c r="K197" s="5">
        <v>1</v>
      </c>
      <c r="L197" s="5" t="s">
        <v>62</v>
      </c>
      <c r="M197" s="5">
        <v>7.04</v>
      </c>
      <c r="N197" s="5">
        <v>10.16</v>
      </c>
      <c r="O197" s="5">
        <v>11.71</v>
      </c>
      <c r="P197" s="5">
        <v>7.87</v>
      </c>
      <c r="Q197" s="5">
        <v>1.26</v>
      </c>
      <c r="R197" s="5">
        <v>1.42</v>
      </c>
      <c r="S197" s="5">
        <v>2.21</v>
      </c>
      <c r="T197" s="5">
        <v>2.91</v>
      </c>
      <c r="U197" s="5">
        <v>22.24</v>
      </c>
      <c r="V197" s="5">
        <v>9.4499999999999993</v>
      </c>
      <c r="W197" s="5">
        <v>-0.69</v>
      </c>
      <c r="X197" s="5">
        <v>-0.92</v>
      </c>
      <c r="Y197" s="5">
        <v>-1.04</v>
      </c>
      <c r="Z197" s="5">
        <v>-12.78</v>
      </c>
      <c r="AA197" s="5">
        <v>19.86</v>
      </c>
      <c r="AB197" s="5">
        <v>-0.49</v>
      </c>
      <c r="AC197" s="5">
        <v>-46</v>
      </c>
      <c r="AD197" s="5">
        <v>-1.01</v>
      </c>
      <c r="AE197" s="5">
        <v>-0.39</v>
      </c>
      <c r="AF197" s="5">
        <v>-0.14000000000000001</v>
      </c>
      <c r="AG197" s="5">
        <v>0</v>
      </c>
      <c r="AH197" s="5">
        <v>0.27</v>
      </c>
      <c r="AI197" s="5">
        <v>0.12</v>
      </c>
      <c r="AJ197" s="5">
        <v>0.1</v>
      </c>
      <c r="AK197" s="5">
        <v>0</v>
      </c>
      <c r="AL197" s="5">
        <v>0.11</v>
      </c>
      <c r="AM197" s="5">
        <v>0.05</v>
      </c>
      <c r="AN197" s="5">
        <v>0.51</v>
      </c>
      <c r="AO197" s="5">
        <v>-0.14000000000000001</v>
      </c>
      <c r="AP197" s="5">
        <v>2.1800000000000002</v>
      </c>
      <c r="AQ197" s="5">
        <v>0</v>
      </c>
      <c r="AR197" s="5">
        <v>-0.56000000000000005</v>
      </c>
      <c r="AS197" s="5">
        <v>-0.53</v>
      </c>
      <c r="AT197" s="5">
        <v>-0.44</v>
      </c>
      <c r="AU197" s="5">
        <v>0.37</v>
      </c>
      <c r="AV197" s="25">
        <v>161.19</v>
      </c>
      <c r="AW197" s="25">
        <v>242.70699999999999</v>
      </c>
      <c r="AX197" s="26">
        <v>34</v>
      </c>
      <c r="AY197" s="27">
        <v>231.34350000000001</v>
      </c>
      <c r="AZ197" s="26">
        <v>33</v>
      </c>
      <c r="BA197" s="27">
        <v>226.07149999999999</v>
      </c>
      <c r="BB197" s="26">
        <v>26</v>
      </c>
      <c r="BC197" s="13"/>
      <c r="BD197" s="16">
        <v>17.7</v>
      </c>
      <c r="BE197" s="16">
        <v>2.9</v>
      </c>
      <c r="BF197" s="16">
        <v>16.2</v>
      </c>
      <c r="BG197" s="16">
        <v>99.6</v>
      </c>
      <c r="BH197" s="13">
        <v>3</v>
      </c>
      <c r="BI197" s="13">
        <v>1</v>
      </c>
      <c r="BJ197" s="13">
        <v>1</v>
      </c>
      <c r="BK197" s="13">
        <v>2</v>
      </c>
      <c r="BL197" s="13">
        <v>2</v>
      </c>
      <c r="BM197" s="13">
        <v>3</v>
      </c>
      <c r="BN197" s="13">
        <v>2</v>
      </c>
      <c r="BO197" s="13">
        <v>1</v>
      </c>
    </row>
    <row r="198" spans="1:67" ht="15.6" x14ac:dyDescent="0.3">
      <c r="A198">
        <v>182</v>
      </c>
      <c r="B198" t="s">
        <v>516</v>
      </c>
      <c r="C198" s="9">
        <v>242588</v>
      </c>
      <c r="D198" s="11">
        <v>181</v>
      </c>
      <c r="E198" s="11">
        <v>230511</v>
      </c>
      <c r="F198" s="11">
        <v>2023</v>
      </c>
      <c r="G198" s="5" t="s">
        <v>120</v>
      </c>
      <c r="H198" s="5">
        <v>2023</v>
      </c>
      <c r="I198" s="5" t="s">
        <v>275</v>
      </c>
      <c r="J198" s="5">
        <v>2</v>
      </c>
      <c r="K198" s="5">
        <v>2</v>
      </c>
      <c r="L198" s="5" t="s">
        <v>62</v>
      </c>
      <c r="M198" s="5">
        <v>7.49</v>
      </c>
      <c r="N198" s="5">
        <v>12.42</v>
      </c>
      <c r="O198" s="5">
        <v>15.04</v>
      </c>
      <c r="P198" s="5">
        <v>12.16</v>
      </c>
      <c r="Q198" s="5">
        <v>2.17</v>
      </c>
      <c r="R198" s="5">
        <v>1.32</v>
      </c>
      <c r="S198" s="5">
        <v>2.19</v>
      </c>
      <c r="T198" s="5">
        <v>2.27</v>
      </c>
      <c r="U198" s="5">
        <v>15.79</v>
      </c>
      <c r="V198" s="5">
        <v>11.36</v>
      </c>
      <c r="W198" s="5">
        <v>-1.71</v>
      </c>
      <c r="X198" s="5">
        <v>-2.0099999999999998</v>
      </c>
      <c r="Y198" s="5">
        <v>-1.81</v>
      </c>
      <c r="Z198" s="5">
        <v>-9.5</v>
      </c>
      <c r="AA198" s="5">
        <v>14.76</v>
      </c>
      <c r="AB198" s="5">
        <v>-1.64</v>
      </c>
      <c r="AC198" s="5">
        <v>-51.08</v>
      </c>
      <c r="AD198" s="5">
        <v>-0.9</v>
      </c>
      <c r="AE198" s="5">
        <v>0.23</v>
      </c>
      <c r="AF198" s="5">
        <v>-0.09</v>
      </c>
      <c r="AG198" s="5">
        <v>0</v>
      </c>
      <c r="AH198" s="5">
        <v>0.35</v>
      </c>
      <c r="AI198" s="5">
        <v>0.21</v>
      </c>
      <c r="AJ198" s="5">
        <v>7.0000000000000007E-2</v>
      </c>
      <c r="AK198" s="5">
        <v>0.06</v>
      </c>
      <c r="AL198" s="5">
        <v>0.2</v>
      </c>
      <c r="AM198" s="5">
        <v>7.0000000000000007E-2</v>
      </c>
      <c r="AN198" s="5">
        <v>-1.8</v>
      </c>
      <c r="AO198" s="5">
        <v>0.5</v>
      </c>
      <c r="AP198" s="5">
        <v>-0.72</v>
      </c>
      <c r="AQ198" s="5">
        <v>0</v>
      </c>
      <c r="AR198" s="5">
        <v>-0.26</v>
      </c>
      <c r="AS198" s="5">
        <v>-0.12</v>
      </c>
      <c r="AT198" s="5">
        <v>-0.79</v>
      </c>
      <c r="AU198" s="5">
        <v>0.48</v>
      </c>
      <c r="AV198" s="25">
        <v>166.48</v>
      </c>
      <c r="AW198" s="25">
        <v>247.08</v>
      </c>
      <c r="AX198" s="26">
        <v>15</v>
      </c>
      <c r="AY198" s="27">
        <v>247.18950000000001</v>
      </c>
      <c r="AZ198" s="26">
        <v>4</v>
      </c>
      <c r="BA198" s="27">
        <v>231.18100000000001</v>
      </c>
      <c r="BB198" s="26">
        <v>16</v>
      </c>
      <c r="BC198" s="13" t="s">
        <v>726</v>
      </c>
      <c r="BD198" s="16">
        <v>16</v>
      </c>
      <c r="BE198" s="16">
        <v>3.1</v>
      </c>
      <c r="BF198" s="16">
        <v>19.3</v>
      </c>
      <c r="BG198" s="16">
        <v>99.6</v>
      </c>
      <c r="BH198" s="13">
        <v>2</v>
      </c>
      <c r="BI198" s="13">
        <v>3</v>
      </c>
      <c r="BJ198" s="13">
        <v>3</v>
      </c>
      <c r="BK198" s="13">
        <v>2</v>
      </c>
      <c r="BL198" s="13">
        <v>2</v>
      </c>
      <c r="BM198" s="13">
        <v>2</v>
      </c>
      <c r="BN198" s="13">
        <v>2</v>
      </c>
      <c r="BO198" s="13">
        <v>3</v>
      </c>
    </row>
    <row r="199" spans="1:67" ht="15.6" x14ac:dyDescent="0.3">
      <c r="A199">
        <v>183</v>
      </c>
      <c r="B199" s="10" t="s">
        <v>515</v>
      </c>
      <c r="C199" s="9">
        <v>241857</v>
      </c>
      <c r="D199" s="12">
        <v>182</v>
      </c>
      <c r="E199" s="11">
        <v>223285</v>
      </c>
      <c r="F199" s="12">
        <v>2022</v>
      </c>
      <c r="G199" s="5" t="s">
        <v>69</v>
      </c>
      <c r="H199" s="5">
        <v>2020</v>
      </c>
      <c r="I199" s="5" t="s">
        <v>276</v>
      </c>
      <c r="J199" s="5">
        <v>2</v>
      </c>
      <c r="K199" s="5">
        <v>2</v>
      </c>
      <c r="L199" s="5" t="s">
        <v>62</v>
      </c>
      <c r="M199" s="5">
        <v>3.41</v>
      </c>
      <c r="N199" s="5">
        <v>5.5</v>
      </c>
      <c r="O199" s="5">
        <v>6.74</v>
      </c>
      <c r="P199" s="5">
        <v>5.28</v>
      </c>
      <c r="Q199" s="5">
        <v>2.0699999999999998</v>
      </c>
      <c r="R199" s="5">
        <v>1.38</v>
      </c>
      <c r="S199" s="5">
        <v>1.23</v>
      </c>
      <c r="T199" s="5">
        <v>1.41</v>
      </c>
      <c r="U199" s="5">
        <v>18.36</v>
      </c>
      <c r="V199" s="5">
        <v>17.45</v>
      </c>
      <c r="W199" s="5">
        <v>-0.11</v>
      </c>
      <c r="X199" s="5">
        <v>-0.04</v>
      </c>
      <c r="Y199" s="5">
        <v>-0.77</v>
      </c>
      <c r="Z199" s="5">
        <v>-18.41</v>
      </c>
      <c r="AA199" s="5">
        <v>17.75</v>
      </c>
      <c r="AB199" s="5">
        <v>-2.04</v>
      </c>
      <c r="AC199" s="5">
        <v>-57.45</v>
      </c>
      <c r="AD199" s="5">
        <v>-0.66</v>
      </c>
      <c r="AE199" s="5">
        <v>-0.3</v>
      </c>
      <c r="AF199" s="5">
        <v>-0.1</v>
      </c>
      <c r="AG199" s="5">
        <v>0</v>
      </c>
      <c r="AH199" s="5">
        <v>0.24</v>
      </c>
      <c r="AI199" s="5">
        <v>0.11</v>
      </c>
      <c r="AJ199" s="5">
        <v>0.02</v>
      </c>
      <c r="AK199" s="5">
        <v>0.04</v>
      </c>
      <c r="AL199" s="5">
        <v>0.14000000000000001</v>
      </c>
      <c r="AM199" s="5">
        <v>0.08</v>
      </c>
      <c r="AN199" s="5">
        <v>0.68</v>
      </c>
      <c r="AO199" s="5">
        <v>0.31</v>
      </c>
      <c r="AP199" s="5">
        <v>1.39</v>
      </c>
      <c r="AQ199" s="5">
        <v>0</v>
      </c>
      <c r="AR199" s="5">
        <v>-0.23</v>
      </c>
      <c r="AS199" s="5">
        <v>-0.09</v>
      </c>
      <c r="AT199" s="5">
        <v>-0.22</v>
      </c>
      <c r="AU199" s="5">
        <v>0.26</v>
      </c>
      <c r="AV199" s="25">
        <v>145.86000000000001</v>
      </c>
      <c r="AW199" s="25">
        <v>208.51900000000001</v>
      </c>
      <c r="AX199" s="26">
        <v>266</v>
      </c>
      <c r="AY199" s="27">
        <v>198.05950000000001</v>
      </c>
      <c r="AZ199" s="26">
        <v>244</v>
      </c>
      <c r="BA199" s="27">
        <v>192.416</v>
      </c>
      <c r="BB199" s="26">
        <v>256</v>
      </c>
      <c r="BC199" s="13"/>
      <c r="BD199" s="16">
        <f>_xlfn.XLOOKUP(Table8102215333451615[[#This Row],[VID]],'[4]Replacement rams wool data'!$B:$B,'[4]Replacement rams wool data'!$D:$D)</f>
        <v>18</v>
      </c>
      <c r="BE199" s="16">
        <f>_xlfn.XLOOKUP(Table8102215333451615[[#This Row],[VID]],'[4]Replacement rams wool data'!$B:$B,'[4]Replacement rams wool data'!$E:$E)</f>
        <v>2.6</v>
      </c>
      <c r="BF199" s="16">
        <f>_xlfn.XLOOKUP(Table8102215333451615[[#This Row],[VID]],'[4]Replacement rams wool data'!$B:$B,'[4]Replacement rams wool data'!$F:$F)</f>
        <v>14.4</v>
      </c>
      <c r="BG199" s="16">
        <f>_xlfn.XLOOKUP(Table8102215333451615[[#This Row],[VID]],'[4]Replacement rams wool data'!$B:$B,'[4]Replacement rams wool data'!$G:$G)</f>
        <v>99.8</v>
      </c>
      <c r="BH199" s="13">
        <v>1</v>
      </c>
      <c r="BI199" s="13">
        <v>1</v>
      </c>
      <c r="BJ199" s="13">
        <v>1</v>
      </c>
      <c r="BK199" s="13">
        <v>2</v>
      </c>
      <c r="BL199" s="13">
        <v>2</v>
      </c>
      <c r="BM199" s="13">
        <v>2</v>
      </c>
      <c r="BN199" s="13">
        <v>1</v>
      </c>
      <c r="BO199" s="13">
        <v>2</v>
      </c>
    </row>
    <row r="200" spans="1:67" ht="15.6" x14ac:dyDescent="0.3">
      <c r="A200">
        <v>184</v>
      </c>
      <c r="B200" t="s">
        <v>514</v>
      </c>
      <c r="C200" s="9">
        <v>242799</v>
      </c>
      <c r="D200" s="11">
        <v>183</v>
      </c>
      <c r="E200" s="11">
        <v>232678</v>
      </c>
      <c r="F200" s="11">
        <v>2023</v>
      </c>
      <c r="G200" s="5" t="s">
        <v>277</v>
      </c>
      <c r="H200" s="5">
        <v>2023</v>
      </c>
      <c r="I200" s="5" t="s">
        <v>278</v>
      </c>
      <c r="J200" s="5">
        <v>1</v>
      </c>
      <c r="K200" s="5">
        <v>1</v>
      </c>
      <c r="L200" s="5" t="s">
        <v>62</v>
      </c>
      <c r="M200" s="5">
        <v>6.75</v>
      </c>
      <c r="N200" s="5">
        <v>7.8</v>
      </c>
      <c r="O200" s="5">
        <v>10.58</v>
      </c>
      <c r="P200" s="5">
        <v>7.5</v>
      </c>
      <c r="Q200" s="5">
        <v>1.82</v>
      </c>
      <c r="R200" s="5">
        <v>1.32</v>
      </c>
      <c r="S200" s="5">
        <v>1.97</v>
      </c>
      <c r="T200" s="5">
        <v>2.19</v>
      </c>
      <c r="U200" s="5">
        <v>12.64</v>
      </c>
      <c r="V200" s="5">
        <v>10.44</v>
      </c>
      <c r="W200" s="5">
        <v>-0.34</v>
      </c>
      <c r="X200" s="5">
        <v>-0.54</v>
      </c>
      <c r="Y200" s="5">
        <v>-1.75</v>
      </c>
      <c r="Z200" s="5">
        <v>-12.63</v>
      </c>
      <c r="AA200" s="5">
        <v>21.16</v>
      </c>
      <c r="AB200" s="5">
        <v>-0.51</v>
      </c>
      <c r="AC200" s="5">
        <v>-65</v>
      </c>
      <c r="AD200" s="5">
        <v>-0.97</v>
      </c>
      <c r="AE200" s="5">
        <v>-0.32</v>
      </c>
      <c r="AF200" s="5">
        <v>0.13</v>
      </c>
      <c r="AG200" s="5">
        <v>0</v>
      </c>
      <c r="AH200" s="5">
        <v>0.25</v>
      </c>
      <c r="AI200" s="5">
        <v>0.19</v>
      </c>
      <c r="AJ200" s="5">
        <v>0.08</v>
      </c>
      <c r="AK200" s="5">
        <v>0.01</v>
      </c>
      <c r="AL200" s="5">
        <v>0.06</v>
      </c>
      <c r="AM200" s="5">
        <v>0.08</v>
      </c>
      <c r="AN200" s="5">
        <v>-0.56000000000000005</v>
      </c>
      <c r="AO200" s="5">
        <v>-0.44</v>
      </c>
      <c r="AP200" s="5">
        <v>4.13</v>
      </c>
      <c r="AQ200" s="5">
        <v>0</v>
      </c>
      <c r="AR200" s="5">
        <v>-0.31</v>
      </c>
      <c r="AS200" s="5">
        <v>0.2</v>
      </c>
      <c r="AT200" s="5">
        <v>-0.24</v>
      </c>
      <c r="AU200" s="5">
        <v>0.35</v>
      </c>
      <c r="AV200" s="25">
        <v>151.91999999999999</v>
      </c>
      <c r="AW200" s="25">
        <v>216.81950000000001</v>
      </c>
      <c r="AX200" s="26">
        <v>212</v>
      </c>
      <c r="AY200" s="27">
        <v>200.0685</v>
      </c>
      <c r="AZ200" s="26">
        <v>230</v>
      </c>
      <c r="BA200" s="27">
        <v>202.798</v>
      </c>
      <c r="BB200" s="26">
        <v>191</v>
      </c>
      <c r="BC200" s="13" t="s">
        <v>723</v>
      </c>
      <c r="BD200" s="16">
        <v>17.600000000000001</v>
      </c>
      <c r="BE200" s="16">
        <v>2.8</v>
      </c>
      <c r="BF200" s="16">
        <v>15.9</v>
      </c>
      <c r="BG200" s="16">
        <v>99.6</v>
      </c>
      <c r="BH200" s="13">
        <v>2</v>
      </c>
      <c r="BI200" s="13">
        <v>1</v>
      </c>
      <c r="BJ200" s="13">
        <v>2</v>
      </c>
      <c r="BK200" s="13">
        <v>2</v>
      </c>
      <c r="BL200" s="13">
        <v>2</v>
      </c>
      <c r="BM200" s="13">
        <v>3</v>
      </c>
      <c r="BN200" s="13">
        <v>1</v>
      </c>
      <c r="BO200" s="13">
        <v>1</v>
      </c>
    </row>
    <row r="201" spans="1:67" ht="15.6" x14ac:dyDescent="0.3">
      <c r="A201">
        <v>185</v>
      </c>
      <c r="B201" t="s">
        <v>513</v>
      </c>
      <c r="C201" s="9">
        <v>242696</v>
      </c>
      <c r="D201" s="11">
        <v>184</v>
      </c>
      <c r="E201" s="11">
        <v>230817</v>
      </c>
      <c r="F201" s="11">
        <v>2023</v>
      </c>
      <c r="G201" s="5" t="s">
        <v>63</v>
      </c>
      <c r="H201" s="5">
        <v>2023</v>
      </c>
      <c r="I201" s="5" t="s">
        <v>279</v>
      </c>
      <c r="J201" s="5">
        <v>1</v>
      </c>
      <c r="K201" s="5">
        <v>1</v>
      </c>
      <c r="L201" s="5" t="s">
        <v>62</v>
      </c>
      <c r="M201" s="5">
        <v>6.23</v>
      </c>
      <c r="N201" s="5">
        <v>10.72</v>
      </c>
      <c r="O201" s="5">
        <v>13.85</v>
      </c>
      <c r="P201" s="5">
        <v>10.83</v>
      </c>
      <c r="Q201" s="5">
        <v>2.3199999999999998</v>
      </c>
      <c r="R201" s="5">
        <v>1.82</v>
      </c>
      <c r="S201" s="5">
        <v>1.7</v>
      </c>
      <c r="T201" s="5">
        <v>2.09</v>
      </c>
      <c r="U201" s="5">
        <v>10.56</v>
      </c>
      <c r="V201" s="5">
        <v>4.41</v>
      </c>
      <c r="W201" s="5">
        <v>-0.24</v>
      </c>
      <c r="X201" s="5">
        <v>-0.71</v>
      </c>
      <c r="Y201" s="5">
        <v>-1.91</v>
      </c>
      <c r="Z201" s="5">
        <v>-9.94</v>
      </c>
      <c r="AA201" s="5">
        <v>16.27</v>
      </c>
      <c r="AB201" s="5">
        <v>4.17</v>
      </c>
      <c r="AC201" s="5">
        <v>-64.45</v>
      </c>
      <c r="AD201" s="5">
        <v>-0.86</v>
      </c>
      <c r="AE201" s="5">
        <v>-0.75</v>
      </c>
      <c r="AF201" s="5">
        <v>-0.15</v>
      </c>
      <c r="AG201" s="5">
        <v>0</v>
      </c>
      <c r="AH201" s="5">
        <v>0.28999999999999998</v>
      </c>
      <c r="AI201" s="5">
        <v>0.22</v>
      </c>
      <c r="AJ201" s="5">
        <v>0.08</v>
      </c>
      <c r="AK201" s="5">
        <v>0.02</v>
      </c>
      <c r="AL201" s="5">
        <v>0.1</v>
      </c>
      <c r="AM201" s="5">
        <v>0.08</v>
      </c>
      <c r="AN201" s="5">
        <v>0.23</v>
      </c>
      <c r="AO201" s="5">
        <v>0.48</v>
      </c>
      <c r="AP201" s="5">
        <v>-0.82</v>
      </c>
      <c r="AQ201" s="5">
        <v>0</v>
      </c>
      <c r="AR201" s="5">
        <v>-0.27</v>
      </c>
      <c r="AS201" s="5">
        <v>-0.34</v>
      </c>
      <c r="AT201" s="5">
        <v>-0.66</v>
      </c>
      <c r="AU201" s="5">
        <v>0.54</v>
      </c>
      <c r="AV201" s="25">
        <v>150.33000000000001</v>
      </c>
      <c r="AW201" s="25">
        <v>230.94649999999999</v>
      </c>
      <c r="AX201" s="26">
        <v>102</v>
      </c>
      <c r="AY201" s="27">
        <v>216.565</v>
      </c>
      <c r="AZ201" s="26">
        <v>114</v>
      </c>
      <c r="BA201" s="27">
        <v>223.4545</v>
      </c>
      <c r="BB201" s="26">
        <v>47</v>
      </c>
      <c r="BC201" s="13" t="s">
        <v>723</v>
      </c>
      <c r="BD201" s="16">
        <v>18.3</v>
      </c>
      <c r="BE201" s="16">
        <v>2.9</v>
      </c>
      <c r="BF201" s="16">
        <v>15.8</v>
      </c>
      <c r="BG201" s="16">
        <v>99.6</v>
      </c>
      <c r="BH201" s="13">
        <v>2</v>
      </c>
      <c r="BI201" s="13">
        <v>1</v>
      </c>
      <c r="BJ201" s="13">
        <v>1</v>
      </c>
      <c r="BK201" s="13">
        <v>2</v>
      </c>
      <c r="BL201" s="13">
        <v>2</v>
      </c>
      <c r="BM201" s="13">
        <v>2</v>
      </c>
      <c r="BN201" s="13">
        <v>1</v>
      </c>
      <c r="BO201" s="13">
        <v>1</v>
      </c>
    </row>
    <row r="202" spans="1:67" ht="15.6" x14ac:dyDescent="0.3">
      <c r="A202">
        <v>186</v>
      </c>
      <c r="B202" s="10" t="s">
        <v>512</v>
      </c>
      <c r="C202" s="9">
        <v>240504</v>
      </c>
      <c r="D202" s="12">
        <v>185</v>
      </c>
      <c r="E202" s="11">
        <v>230466</v>
      </c>
      <c r="F202" s="12">
        <v>2023</v>
      </c>
      <c r="G202" s="5" t="s">
        <v>280</v>
      </c>
      <c r="H202" s="5">
        <v>2018</v>
      </c>
      <c r="I202" s="5" t="s">
        <v>281</v>
      </c>
      <c r="J202" s="5">
        <v>2</v>
      </c>
      <c r="K202" s="5">
        <v>1</v>
      </c>
      <c r="L202" s="5" t="s">
        <v>62</v>
      </c>
      <c r="M202" s="5">
        <v>3.16</v>
      </c>
      <c r="N202" s="5">
        <v>5.74</v>
      </c>
      <c r="O202" s="5">
        <v>7.52</v>
      </c>
      <c r="P202" s="5">
        <v>4.99</v>
      </c>
      <c r="Q202" s="5">
        <v>1.1599999999999999</v>
      </c>
      <c r="R202" s="5">
        <v>0.55000000000000004</v>
      </c>
      <c r="S202" s="5">
        <v>1.57</v>
      </c>
      <c r="T202" s="5">
        <v>1.86</v>
      </c>
      <c r="U202" s="5">
        <v>15.46</v>
      </c>
      <c r="V202" s="5">
        <v>18.68</v>
      </c>
      <c r="W202" s="5">
        <v>-0.94</v>
      </c>
      <c r="X202" s="5">
        <v>-1.29</v>
      </c>
      <c r="Y202" s="5">
        <v>-0.35</v>
      </c>
      <c r="Z202" s="5">
        <v>-14.74</v>
      </c>
      <c r="AA202" s="5">
        <v>13.93</v>
      </c>
      <c r="AB202" s="5">
        <v>-3.01</v>
      </c>
      <c r="AC202" s="5">
        <v>12.51</v>
      </c>
      <c r="AD202" s="5">
        <v>-0.96</v>
      </c>
      <c r="AE202" s="5">
        <v>-0.15</v>
      </c>
      <c r="AF202" s="5">
        <v>-0.03</v>
      </c>
      <c r="AG202" s="5">
        <v>0</v>
      </c>
      <c r="AH202" s="5">
        <v>0.14000000000000001</v>
      </c>
      <c r="AI202" s="5">
        <v>-0.09</v>
      </c>
      <c r="AJ202" s="5">
        <v>0.05</v>
      </c>
      <c r="AK202" s="5">
        <v>-0.02</v>
      </c>
      <c r="AL202" s="5">
        <v>0.06</v>
      </c>
      <c r="AM202" s="5">
        <v>0.03</v>
      </c>
      <c r="AN202" s="5">
        <v>-0.37</v>
      </c>
      <c r="AO202" s="5">
        <v>-0.14000000000000001</v>
      </c>
      <c r="AP202" s="5">
        <v>0.97</v>
      </c>
      <c r="AQ202" s="5">
        <v>0</v>
      </c>
      <c r="AR202" s="5">
        <v>-0.22</v>
      </c>
      <c r="AS202" s="5">
        <v>-0.51</v>
      </c>
      <c r="AT202" s="5">
        <v>-0.46</v>
      </c>
      <c r="AU202" s="5">
        <v>0.12</v>
      </c>
      <c r="AV202" s="25">
        <v>138.93</v>
      </c>
      <c r="AW202" s="25">
        <v>187.32300000000001</v>
      </c>
      <c r="AX202" s="26">
        <v>299</v>
      </c>
      <c r="AY202" s="27">
        <v>186.648</v>
      </c>
      <c r="AZ202" s="26">
        <v>289</v>
      </c>
      <c r="BA202" s="27">
        <v>167.47949999999901</v>
      </c>
      <c r="BB202" s="26">
        <v>299</v>
      </c>
      <c r="BC202" s="13" t="s">
        <v>722</v>
      </c>
      <c r="BD202" s="16">
        <f>_xlfn.XLOOKUP(Table8102215333451615[[#This Row],[VID]],'[4]Replacement rams wool data'!$B:$B,'[4]Replacement rams wool data'!$D:$D)</f>
        <v>17.600000000000001</v>
      </c>
      <c r="BE202" s="16">
        <f>_xlfn.XLOOKUP(Table8102215333451615[[#This Row],[VID]],'[4]Replacement rams wool data'!$B:$B,'[4]Replacement rams wool data'!$E:$E)</f>
        <v>2.9</v>
      </c>
      <c r="BF202" s="16">
        <f>_xlfn.XLOOKUP(Table8102215333451615[[#This Row],[VID]],'[4]Replacement rams wool data'!$B:$B,'[4]Replacement rams wool data'!$F:$F)</f>
        <v>16.3</v>
      </c>
      <c r="BG202" s="16">
        <f>_xlfn.XLOOKUP(Table8102215333451615[[#This Row],[VID]],'[4]Replacement rams wool data'!$B:$B,'[4]Replacement rams wool data'!$G:$G)</f>
        <v>99.5</v>
      </c>
      <c r="BH202" s="13">
        <v>2</v>
      </c>
      <c r="BI202" s="13">
        <v>1</v>
      </c>
      <c r="BJ202" s="13">
        <v>2</v>
      </c>
      <c r="BK202" s="13">
        <v>2</v>
      </c>
      <c r="BL202" s="13">
        <v>2</v>
      </c>
      <c r="BM202" s="13">
        <v>2</v>
      </c>
      <c r="BN202" s="13">
        <v>1</v>
      </c>
      <c r="BO202" s="13">
        <v>2</v>
      </c>
    </row>
    <row r="203" spans="1:67" ht="15.6" x14ac:dyDescent="0.3">
      <c r="A203">
        <v>187</v>
      </c>
      <c r="B203" t="s">
        <v>511</v>
      </c>
      <c r="C203" s="9">
        <v>243172</v>
      </c>
      <c r="D203" s="11">
        <v>186</v>
      </c>
      <c r="E203" s="11">
        <v>211938</v>
      </c>
      <c r="F203" s="11">
        <v>2021</v>
      </c>
      <c r="G203" s="5" t="s">
        <v>67</v>
      </c>
      <c r="H203" s="5">
        <v>2023</v>
      </c>
      <c r="I203" s="5" t="s">
        <v>282</v>
      </c>
      <c r="J203" s="5">
        <v>1</v>
      </c>
      <c r="K203" s="5">
        <v>1</v>
      </c>
      <c r="L203" s="5" t="s">
        <v>62</v>
      </c>
      <c r="M203" s="5">
        <v>6</v>
      </c>
      <c r="N203" s="5">
        <v>9.3699999999999992</v>
      </c>
      <c r="O203" s="5">
        <v>12.12</v>
      </c>
      <c r="P203" s="5">
        <v>8.74</v>
      </c>
      <c r="Q203" s="5">
        <v>1.03</v>
      </c>
      <c r="R203" s="5">
        <v>0.76</v>
      </c>
      <c r="S203" s="5">
        <v>2.0299999999999998</v>
      </c>
      <c r="T203" s="5">
        <v>2.36</v>
      </c>
      <c r="U203" s="5">
        <v>23.52</v>
      </c>
      <c r="V203" s="5">
        <v>13.8</v>
      </c>
      <c r="W203" s="5">
        <v>0.63</v>
      </c>
      <c r="X203" s="5">
        <v>0.09</v>
      </c>
      <c r="Y203" s="5">
        <v>-2</v>
      </c>
      <c r="Z203" s="5">
        <v>-16.600000000000001</v>
      </c>
      <c r="AA203" s="5">
        <v>22.6</v>
      </c>
      <c r="AB203" s="5">
        <v>3.05</v>
      </c>
      <c r="AC203" s="5">
        <v>-49.15</v>
      </c>
      <c r="AD203" s="5">
        <v>-1.04</v>
      </c>
      <c r="AE203" s="5">
        <v>-0.59</v>
      </c>
      <c r="AF203" s="5">
        <v>-0.38</v>
      </c>
      <c r="AG203" s="5">
        <v>0</v>
      </c>
      <c r="AH203" s="5">
        <v>0.28000000000000003</v>
      </c>
      <c r="AI203" s="5">
        <v>0.25</v>
      </c>
      <c r="AJ203" s="5">
        <v>0.08</v>
      </c>
      <c r="AK203" s="5">
        <v>0.05</v>
      </c>
      <c r="AL203" s="5">
        <v>0.17</v>
      </c>
      <c r="AM203" s="5">
        <v>0.05</v>
      </c>
      <c r="AN203" s="5">
        <v>0.02</v>
      </c>
      <c r="AO203" s="5">
        <v>-0.73</v>
      </c>
      <c r="AP203" s="5">
        <v>2.59</v>
      </c>
      <c r="AQ203" s="5">
        <v>0</v>
      </c>
      <c r="AR203" s="5">
        <v>-0.12</v>
      </c>
      <c r="AS203" s="5">
        <v>0.35</v>
      </c>
      <c r="AT203" s="5">
        <v>-0.22</v>
      </c>
      <c r="AU203" s="5">
        <v>0.36</v>
      </c>
      <c r="AV203" s="25">
        <v>155.36000000000001</v>
      </c>
      <c r="AW203" s="25">
        <v>229.7535</v>
      </c>
      <c r="AX203" s="26">
        <v>115</v>
      </c>
      <c r="AY203" s="27">
        <v>209.22749999999999</v>
      </c>
      <c r="AZ203" s="26">
        <v>177</v>
      </c>
      <c r="BA203" s="27">
        <v>213.52699999999999</v>
      </c>
      <c r="BB203" s="26">
        <v>103</v>
      </c>
      <c r="BC203" s="13" t="s">
        <v>721</v>
      </c>
      <c r="BD203" s="16">
        <v>18</v>
      </c>
      <c r="BE203" s="16">
        <v>2.9</v>
      </c>
      <c r="BF203" s="16">
        <v>16</v>
      </c>
      <c r="BG203" s="16">
        <v>99.9</v>
      </c>
      <c r="BH203" s="13">
        <v>2</v>
      </c>
      <c r="BI203" s="13">
        <v>1</v>
      </c>
      <c r="BJ203" s="13">
        <v>1</v>
      </c>
      <c r="BK203" s="13">
        <v>2</v>
      </c>
      <c r="BL203" s="13">
        <v>2</v>
      </c>
      <c r="BM203" s="13">
        <v>2</v>
      </c>
      <c r="BN203" s="13">
        <v>1</v>
      </c>
      <c r="BO203" s="13">
        <v>1</v>
      </c>
    </row>
    <row r="204" spans="1:67" ht="15.6" x14ac:dyDescent="0.3">
      <c r="A204">
        <v>188</v>
      </c>
      <c r="B204" s="10" t="s">
        <v>510</v>
      </c>
      <c r="C204" s="9">
        <v>242073</v>
      </c>
      <c r="D204" s="12">
        <v>187</v>
      </c>
      <c r="E204" s="11">
        <v>223540</v>
      </c>
      <c r="F204" s="12">
        <v>2022</v>
      </c>
      <c r="G204" s="5" t="s">
        <v>114</v>
      </c>
      <c r="H204" s="5">
        <v>2020</v>
      </c>
      <c r="I204" s="5" t="s">
        <v>283</v>
      </c>
      <c r="J204" s="5">
        <v>1</v>
      </c>
      <c r="K204" s="5">
        <v>1</v>
      </c>
      <c r="L204" s="5" t="s">
        <v>62</v>
      </c>
      <c r="M204" s="5">
        <v>5.62</v>
      </c>
      <c r="N204" s="5">
        <v>8.5399999999999991</v>
      </c>
      <c r="O204" s="5">
        <v>11.93</v>
      </c>
      <c r="P204" s="5">
        <v>9.33</v>
      </c>
      <c r="Q204" s="5">
        <v>0.53</v>
      </c>
      <c r="R204" s="5">
        <v>0.44</v>
      </c>
      <c r="S204" s="5">
        <v>1.96</v>
      </c>
      <c r="T204" s="5">
        <v>2.4300000000000002</v>
      </c>
      <c r="U204" s="5">
        <v>14.38</v>
      </c>
      <c r="V204" s="5">
        <v>7.41</v>
      </c>
      <c r="W204" s="5">
        <v>-0.08</v>
      </c>
      <c r="X204" s="5">
        <v>-0.25</v>
      </c>
      <c r="Y204" s="5">
        <v>-1.77</v>
      </c>
      <c r="Z204" s="5">
        <v>-7.31</v>
      </c>
      <c r="AA204" s="5">
        <v>16.100000000000001</v>
      </c>
      <c r="AB204" s="5">
        <v>1.6</v>
      </c>
      <c r="AC204" s="5">
        <v>-60.19</v>
      </c>
      <c r="AD204" s="5">
        <v>-1.1399999999999999</v>
      </c>
      <c r="AE204" s="5">
        <v>-0.16</v>
      </c>
      <c r="AF204" s="5">
        <v>-0.06</v>
      </c>
      <c r="AG204" s="5">
        <v>0</v>
      </c>
      <c r="AH204" s="5">
        <v>0.24</v>
      </c>
      <c r="AI204" s="5">
        <v>0.17</v>
      </c>
      <c r="AJ204" s="5">
        <v>0.05</v>
      </c>
      <c r="AK204" s="5">
        <v>0.02</v>
      </c>
      <c r="AL204" s="5">
        <v>0.17</v>
      </c>
      <c r="AM204" s="5">
        <v>0.04</v>
      </c>
      <c r="AN204" s="5">
        <v>0.06</v>
      </c>
      <c r="AO204" s="5">
        <v>-0.84</v>
      </c>
      <c r="AP204" s="5">
        <v>3.85</v>
      </c>
      <c r="AQ204" s="5">
        <v>0</v>
      </c>
      <c r="AR204" s="5">
        <v>-0.57999999999999996</v>
      </c>
      <c r="AS204" s="5">
        <v>-0.93</v>
      </c>
      <c r="AT204" s="5">
        <v>-0.94</v>
      </c>
      <c r="AU204" s="5">
        <v>0.24</v>
      </c>
      <c r="AV204" s="25">
        <v>150.78</v>
      </c>
      <c r="AW204" s="25">
        <v>208.88299999999899</v>
      </c>
      <c r="AX204" s="26">
        <v>261</v>
      </c>
      <c r="AY204" s="27">
        <v>194.93049999999999</v>
      </c>
      <c r="AZ204" s="26">
        <v>262</v>
      </c>
      <c r="BA204" s="27">
        <v>198.3295</v>
      </c>
      <c r="BB204" s="26">
        <v>224</v>
      </c>
      <c r="BC204" s="13"/>
      <c r="BD204" s="16">
        <f>_xlfn.XLOOKUP(Table8102215333451615[[#This Row],[VID]],'[4]Replacement rams wool data'!$B:$B,'[4]Replacement rams wool data'!$D:$D)</f>
        <v>17.5</v>
      </c>
      <c r="BE204" s="16">
        <f>_xlfn.XLOOKUP(Table8102215333451615[[#This Row],[VID]],'[4]Replacement rams wool data'!$B:$B,'[4]Replacement rams wool data'!$E:$E)</f>
        <v>2.7</v>
      </c>
      <c r="BF204" s="16">
        <f>_xlfn.XLOOKUP(Table8102215333451615[[#This Row],[VID]],'[4]Replacement rams wool data'!$B:$B,'[4]Replacement rams wool data'!$F:$F)</f>
        <v>15.4</v>
      </c>
      <c r="BG204" s="16">
        <f>_xlfn.XLOOKUP(Table8102215333451615[[#This Row],[VID]],'[4]Replacement rams wool data'!$B:$B,'[4]Replacement rams wool data'!$G:$G)</f>
        <v>99.6</v>
      </c>
      <c r="BH204" s="13">
        <v>2</v>
      </c>
      <c r="BI204" s="13">
        <v>1</v>
      </c>
      <c r="BJ204" s="13">
        <v>2</v>
      </c>
      <c r="BK204" s="13">
        <v>2</v>
      </c>
      <c r="BL204" s="13">
        <v>2</v>
      </c>
      <c r="BM204" s="13">
        <v>1</v>
      </c>
      <c r="BN204" s="13">
        <v>1</v>
      </c>
      <c r="BO204" s="13">
        <v>3</v>
      </c>
    </row>
    <row r="205" spans="1:67" ht="15.6" x14ac:dyDescent="0.3">
      <c r="A205">
        <v>189</v>
      </c>
      <c r="B205" s="10" t="s">
        <v>509</v>
      </c>
      <c r="C205" s="9">
        <v>243105</v>
      </c>
      <c r="D205" s="12">
        <v>188</v>
      </c>
      <c r="E205" s="11">
        <v>222333</v>
      </c>
      <c r="F205" s="12">
        <v>2022</v>
      </c>
      <c r="G205" s="5" t="s">
        <v>60</v>
      </c>
      <c r="H205" s="5">
        <v>2023</v>
      </c>
      <c r="I205" s="5" t="s">
        <v>284</v>
      </c>
      <c r="J205" s="5">
        <v>1</v>
      </c>
      <c r="K205" s="5">
        <v>1</v>
      </c>
      <c r="L205" s="5" t="s">
        <v>62</v>
      </c>
      <c r="M205" s="5">
        <v>6.21</v>
      </c>
      <c r="N205" s="5">
        <v>8.14</v>
      </c>
      <c r="O205" s="5">
        <v>11.28</v>
      </c>
      <c r="P205" s="5">
        <v>8.65</v>
      </c>
      <c r="Q205" s="5">
        <v>1.96</v>
      </c>
      <c r="R205" s="5">
        <v>1.61</v>
      </c>
      <c r="S205" s="5">
        <v>2.33</v>
      </c>
      <c r="T205" s="5">
        <v>2.71</v>
      </c>
      <c r="U205" s="5">
        <v>17.87</v>
      </c>
      <c r="V205" s="5">
        <v>9.07</v>
      </c>
      <c r="W205" s="5">
        <v>-0.72</v>
      </c>
      <c r="X205" s="5">
        <v>-1.34</v>
      </c>
      <c r="Y205" s="5">
        <v>-1.46</v>
      </c>
      <c r="Z205" s="5">
        <v>-8.59</v>
      </c>
      <c r="AA205" s="5">
        <v>21.59</v>
      </c>
      <c r="AB205" s="5">
        <v>-0.38</v>
      </c>
      <c r="AC205" s="5">
        <v>-20.59</v>
      </c>
      <c r="AD205" s="5">
        <v>-0.62</v>
      </c>
      <c r="AE205" s="5">
        <v>-0.66</v>
      </c>
      <c r="AF205" s="5">
        <v>-0.08</v>
      </c>
      <c r="AG205" s="5">
        <v>0</v>
      </c>
      <c r="AH205" s="5">
        <v>0.2</v>
      </c>
      <c r="AI205" s="5">
        <v>0.18</v>
      </c>
      <c r="AJ205" s="5">
        <v>7.0000000000000007E-2</v>
      </c>
      <c r="AK205" s="5">
        <v>-0.02</v>
      </c>
      <c r="AL205" s="5">
        <v>0.06</v>
      </c>
      <c r="AM205" s="5">
        <v>0.06</v>
      </c>
      <c r="AN205" s="5">
        <v>-0.14000000000000001</v>
      </c>
      <c r="AO205" s="5">
        <v>-0.19</v>
      </c>
      <c r="AP205" s="5">
        <v>1.66</v>
      </c>
      <c r="AQ205" s="5">
        <v>0</v>
      </c>
      <c r="AR205" s="5">
        <v>-0.68</v>
      </c>
      <c r="AS205" s="5">
        <v>-1.05</v>
      </c>
      <c r="AT205" s="5">
        <v>-0.59</v>
      </c>
      <c r="AU205" s="5">
        <v>0.31</v>
      </c>
      <c r="AV205" s="25">
        <v>144.94999999999999</v>
      </c>
      <c r="AW205" s="25">
        <v>229.41749999999999</v>
      </c>
      <c r="AX205" s="26">
        <v>117</v>
      </c>
      <c r="AY205" s="27">
        <v>216.74549999999999</v>
      </c>
      <c r="AZ205" s="26">
        <v>112</v>
      </c>
      <c r="BA205" s="27">
        <v>210.04949999999999</v>
      </c>
      <c r="BB205" s="26">
        <v>129</v>
      </c>
      <c r="BC205" s="13" t="s">
        <v>721</v>
      </c>
      <c r="BD205" s="16">
        <f>_xlfn.XLOOKUP(Table8102215333451615[[#This Row],[VID]],'[4]Replacement rams wool data'!$B:$B,'[4]Replacement rams wool data'!$D:$D)</f>
        <v>18.5</v>
      </c>
      <c r="BE205" s="16">
        <f>_xlfn.XLOOKUP(Table8102215333451615[[#This Row],[VID]],'[4]Replacement rams wool data'!$B:$B,'[4]Replacement rams wool data'!$E:$E)</f>
        <v>2.8</v>
      </c>
      <c r="BF205" s="16">
        <f>_xlfn.XLOOKUP(Table8102215333451615[[#This Row],[VID]],'[4]Replacement rams wool data'!$B:$B,'[4]Replacement rams wool data'!$F:$F)</f>
        <v>15.1</v>
      </c>
      <c r="BG205" s="16">
        <f>_xlfn.XLOOKUP(Table8102215333451615[[#This Row],[VID]],'[4]Replacement rams wool data'!$B:$B,'[4]Replacement rams wool data'!$G:$G)</f>
        <v>99.9</v>
      </c>
      <c r="BH205" s="13">
        <v>2</v>
      </c>
      <c r="BI205" s="13">
        <v>1</v>
      </c>
      <c r="BJ205" s="13">
        <v>2</v>
      </c>
      <c r="BK205" s="13">
        <v>2</v>
      </c>
      <c r="BL205" s="13">
        <v>2</v>
      </c>
      <c r="BM205" s="13">
        <v>2</v>
      </c>
      <c r="BN205" s="13">
        <v>1</v>
      </c>
      <c r="BO205" s="13">
        <v>1</v>
      </c>
    </row>
    <row r="206" spans="1:67" ht="15.6" x14ac:dyDescent="0.3">
      <c r="A206">
        <v>190</v>
      </c>
      <c r="B206" t="s">
        <v>508</v>
      </c>
      <c r="C206" s="9">
        <v>243076</v>
      </c>
      <c r="D206" s="11">
        <v>189</v>
      </c>
      <c r="E206" s="11">
        <v>230956</v>
      </c>
      <c r="F206" s="11">
        <v>2023</v>
      </c>
      <c r="G206" s="5" t="s">
        <v>285</v>
      </c>
      <c r="H206" s="5">
        <v>2023</v>
      </c>
      <c r="I206" s="5" t="s">
        <v>286</v>
      </c>
      <c r="J206" s="5">
        <v>1</v>
      </c>
      <c r="K206" s="5">
        <v>1</v>
      </c>
      <c r="L206" s="5" t="s">
        <v>59</v>
      </c>
      <c r="M206" s="5">
        <v>4.32</v>
      </c>
      <c r="N206" s="5">
        <v>4.93</v>
      </c>
      <c r="O206" s="5">
        <v>7.25</v>
      </c>
      <c r="P206" s="5">
        <v>4.75</v>
      </c>
      <c r="Q206" s="5">
        <v>1.86</v>
      </c>
      <c r="R206" s="5">
        <v>1.36</v>
      </c>
      <c r="S206" s="5">
        <v>2.02</v>
      </c>
      <c r="T206" s="5">
        <v>2.31</v>
      </c>
      <c r="U206" s="5">
        <v>18.22</v>
      </c>
      <c r="V206" s="5">
        <v>14.55</v>
      </c>
      <c r="W206" s="5">
        <v>-0.26</v>
      </c>
      <c r="X206" s="5">
        <v>-0.38</v>
      </c>
      <c r="Y206" s="5">
        <v>-1.1100000000000001</v>
      </c>
      <c r="Z206" s="5">
        <v>-9</v>
      </c>
      <c r="AA206" s="5">
        <v>15.75</v>
      </c>
      <c r="AB206" s="5">
        <v>-1.17</v>
      </c>
      <c r="AC206" s="5">
        <v>-50.34</v>
      </c>
      <c r="AD206" s="5">
        <v>-0.93</v>
      </c>
      <c r="AE206" s="5">
        <v>-0.26</v>
      </c>
      <c r="AF206" s="5">
        <v>-0.43</v>
      </c>
      <c r="AG206" s="5">
        <v>0</v>
      </c>
      <c r="AH206" s="5">
        <v>0.15</v>
      </c>
      <c r="AI206" s="5">
        <v>-0.03</v>
      </c>
      <c r="AJ206" s="5">
        <v>0.04</v>
      </c>
      <c r="AK206" s="5">
        <v>-0.01</v>
      </c>
      <c r="AL206" s="5">
        <v>0.08</v>
      </c>
      <c r="AM206" s="5">
        <v>0.04</v>
      </c>
      <c r="AN206" s="5">
        <v>-0.57999999999999996</v>
      </c>
      <c r="AO206" s="5">
        <v>-0.09</v>
      </c>
      <c r="AP206" s="5">
        <v>0.2</v>
      </c>
      <c r="AQ206" s="5">
        <v>0</v>
      </c>
      <c r="AR206" s="5">
        <v>-0.33</v>
      </c>
      <c r="AS206" s="5">
        <v>-0.04</v>
      </c>
      <c r="AT206" s="5">
        <v>-0.42</v>
      </c>
      <c r="AU206" s="5">
        <v>0.19</v>
      </c>
      <c r="AV206" s="25">
        <v>145.93</v>
      </c>
      <c r="AW206" s="25">
        <v>208.68450000000001</v>
      </c>
      <c r="AX206" s="26">
        <v>263</v>
      </c>
      <c r="AY206" s="27">
        <v>198.90100000000001</v>
      </c>
      <c r="AZ206" s="26">
        <v>238</v>
      </c>
      <c r="BA206" s="27">
        <v>191.95249999999999</v>
      </c>
      <c r="BB206" s="26">
        <v>259</v>
      </c>
      <c r="BC206" s="13" t="s">
        <v>723</v>
      </c>
      <c r="BD206" s="16">
        <v>17.5</v>
      </c>
      <c r="BE206" s="16">
        <v>3.2</v>
      </c>
      <c r="BF206" s="16">
        <v>18.3</v>
      </c>
      <c r="BG206" s="16">
        <v>99.7</v>
      </c>
      <c r="BH206" s="13">
        <v>2</v>
      </c>
      <c r="BI206" s="13">
        <v>1</v>
      </c>
      <c r="BJ206" s="13">
        <v>3</v>
      </c>
      <c r="BK206" s="13">
        <v>1</v>
      </c>
      <c r="BL206" s="13">
        <v>2</v>
      </c>
      <c r="BM206" s="13">
        <v>2</v>
      </c>
      <c r="BN206" s="13">
        <v>1</v>
      </c>
      <c r="BO206" s="13">
        <v>1</v>
      </c>
    </row>
    <row r="207" spans="1:67" ht="15.6" x14ac:dyDescent="0.3">
      <c r="A207">
        <v>191</v>
      </c>
      <c r="B207" t="s">
        <v>507</v>
      </c>
      <c r="C207" s="9">
        <v>242841</v>
      </c>
      <c r="D207" s="11">
        <v>190</v>
      </c>
      <c r="E207" s="11">
        <v>211938</v>
      </c>
      <c r="F207" s="11">
        <v>2021</v>
      </c>
      <c r="G207" s="5" t="s">
        <v>67</v>
      </c>
      <c r="H207" s="5">
        <v>2023</v>
      </c>
      <c r="I207" s="5" t="s">
        <v>287</v>
      </c>
      <c r="J207" s="5">
        <v>2</v>
      </c>
      <c r="K207" s="5">
        <v>2</v>
      </c>
      <c r="L207" s="5" t="s">
        <v>62</v>
      </c>
      <c r="M207" s="5">
        <v>7.06</v>
      </c>
      <c r="N207" s="5">
        <v>11.37</v>
      </c>
      <c r="O207" s="5">
        <v>13.41</v>
      </c>
      <c r="P207" s="5">
        <v>9.07</v>
      </c>
      <c r="Q207" s="5">
        <v>1.0900000000000001</v>
      </c>
      <c r="R207" s="5">
        <v>0.99</v>
      </c>
      <c r="S207" s="5">
        <v>2.0699999999999998</v>
      </c>
      <c r="T207" s="5">
        <v>2.69</v>
      </c>
      <c r="U207" s="5">
        <v>22.72</v>
      </c>
      <c r="V207" s="5">
        <v>12.02</v>
      </c>
      <c r="W207" s="5">
        <v>-0.2</v>
      </c>
      <c r="X207" s="5">
        <v>-0.63</v>
      </c>
      <c r="Y207" s="5">
        <v>-1.07</v>
      </c>
      <c r="Z207" s="5">
        <v>-10.33</v>
      </c>
      <c r="AA207" s="5">
        <v>16.97</v>
      </c>
      <c r="AB207" s="5">
        <v>-0.33</v>
      </c>
      <c r="AC207" s="5">
        <v>-63.68</v>
      </c>
      <c r="AD207" s="5">
        <v>-1.1100000000000001</v>
      </c>
      <c r="AE207" s="5">
        <v>-0.13</v>
      </c>
      <c r="AF207" s="5">
        <v>-0.56000000000000005</v>
      </c>
      <c r="AG207" s="5">
        <v>0</v>
      </c>
      <c r="AH207" s="5">
        <v>0.26</v>
      </c>
      <c r="AI207" s="5">
        <v>0.22</v>
      </c>
      <c r="AJ207" s="5">
        <v>0.05</v>
      </c>
      <c r="AK207" s="5">
        <v>0.04</v>
      </c>
      <c r="AL207" s="5">
        <v>0.13</v>
      </c>
      <c r="AM207" s="5">
        <v>7.0000000000000007E-2</v>
      </c>
      <c r="AN207" s="5">
        <v>-0.55000000000000004</v>
      </c>
      <c r="AO207" s="5">
        <v>-0.06</v>
      </c>
      <c r="AP207" s="5">
        <v>0.84</v>
      </c>
      <c r="AQ207" s="5">
        <v>0</v>
      </c>
      <c r="AR207" s="5">
        <v>-0.56000000000000005</v>
      </c>
      <c r="AS207" s="5">
        <v>-0.46</v>
      </c>
      <c r="AT207" s="5">
        <v>-0.51</v>
      </c>
      <c r="AU207" s="5">
        <v>0.41</v>
      </c>
      <c r="AV207" s="25">
        <v>163.08000000000001</v>
      </c>
      <c r="AW207" s="25">
        <v>251.59950000000001</v>
      </c>
      <c r="AX207" s="26">
        <v>9</v>
      </c>
      <c r="AY207" s="27">
        <v>240.61750000000001</v>
      </c>
      <c r="AZ207" s="26">
        <v>12</v>
      </c>
      <c r="BA207" s="27">
        <v>237.41249999999999</v>
      </c>
      <c r="BB207" s="26">
        <v>6</v>
      </c>
      <c r="BC207" s="13" t="s">
        <v>727</v>
      </c>
      <c r="BD207" s="16">
        <v>16.899999999999999</v>
      </c>
      <c r="BE207" s="16">
        <v>2.7</v>
      </c>
      <c r="BF207" s="16">
        <v>16.100000000000001</v>
      </c>
      <c r="BG207" s="16">
        <v>99.5</v>
      </c>
      <c r="BH207" s="13">
        <v>2</v>
      </c>
      <c r="BI207" s="13">
        <v>1</v>
      </c>
      <c r="BJ207" s="13">
        <v>1</v>
      </c>
      <c r="BK207" s="13">
        <v>2</v>
      </c>
      <c r="BL207" s="13">
        <v>2</v>
      </c>
      <c r="BM207" s="13">
        <v>2</v>
      </c>
      <c r="BN207" s="13">
        <v>1</v>
      </c>
      <c r="BO207" s="13">
        <v>2</v>
      </c>
    </row>
    <row r="208" spans="1:67" ht="15.6" x14ac:dyDescent="0.3">
      <c r="A208">
        <v>192</v>
      </c>
      <c r="B208" t="s">
        <v>506</v>
      </c>
      <c r="C208" s="9">
        <v>243166</v>
      </c>
      <c r="D208" s="11">
        <v>191</v>
      </c>
      <c r="E208" s="11">
        <v>222333</v>
      </c>
      <c r="F208" s="11">
        <v>2022</v>
      </c>
      <c r="G208" s="5" t="s">
        <v>60</v>
      </c>
      <c r="H208" s="5">
        <v>2023</v>
      </c>
      <c r="I208" s="5" t="s">
        <v>288</v>
      </c>
      <c r="J208" s="5">
        <v>1</v>
      </c>
      <c r="K208" s="5">
        <v>1</v>
      </c>
      <c r="L208" s="5" t="s">
        <v>62</v>
      </c>
      <c r="M208" s="5">
        <v>5.86</v>
      </c>
      <c r="N208" s="5">
        <v>7.76</v>
      </c>
      <c r="O208" s="5">
        <v>10.26</v>
      </c>
      <c r="P208" s="5">
        <v>7.68</v>
      </c>
      <c r="Q208" s="5">
        <v>2.42</v>
      </c>
      <c r="R208" s="5">
        <v>1.89</v>
      </c>
      <c r="S208" s="5">
        <v>3.71</v>
      </c>
      <c r="T208" s="5">
        <v>4.3600000000000003</v>
      </c>
      <c r="U208" s="5">
        <v>20.12</v>
      </c>
      <c r="V208" s="5">
        <v>11.65</v>
      </c>
      <c r="W208" s="5">
        <v>-0.1</v>
      </c>
      <c r="X208" s="5">
        <v>-0.56000000000000005</v>
      </c>
      <c r="Y208" s="5">
        <v>-1.05</v>
      </c>
      <c r="Z208" s="5">
        <v>-18.18</v>
      </c>
      <c r="AA208" s="5">
        <v>23.11</v>
      </c>
      <c r="AB208" s="5">
        <v>-2.29</v>
      </c>
      <c r="AC208" s="5">
        <v>0.45</v>
      </c>
      <c r="AD208" s="5">
        <v>-1.34</v>
      </c>
      <c r="AE208" s="5">
        <v>-0.94</v>
      </c>
      <c r="AF208" s="5">
        <v>0</v>
      </c>
      <c r="AG208" s="5">
        <v>0</v>
      </c>
      <c r="AH208" s="5">
        <v>0.23</v>
      </c>
      <c r="AI208" s="5">
        <v>0.08</v>
      </c>
      <c r="AJ208" s="5">
        <v>7.0000000000000007E-2</v>
      </c>
      <c r="AK208" s="5">
        <v>-0.02</v>
      </c>
      <c r="AL208" s="5">
        <v>0.04</v>
      </c>
      <c r="AM208" s="5">
        <v>0.09</v>
      </c>
      <c r="AN208" s="5">
        <v>0.79</v>
      </c>
      <c r="AO208" s="5">
        <v>-0.27</v>
      </c>
      <c r="AP208" s="5">
        <v>0.98</v>
      </c>
      <c r="AQ208" s="5">
        <v>0</v>
      </c>
      <c r="AR208" s="5">
        <v>-0.74</v>
      </c>
      <c r="AS208" s="5">
        <v>-1.07</v>
      </c>
      <c r="AT208" s="5">
        <v>-0.09</v>
      </c>
      <c r="AU208" s="5">
        <v>0.42</v>
      </c>
      <c r="AV208" s="25">
        <v>151.61000000000001</v>
      </c>
      <c r="AW208" s="25">
        <v>230.14500000000001</v>
      </c>
      <c r="AX208" s="26">
        <v>109</v>
      </c>
      <c r="AY208" s="27">
        <v>211.52449999999999</v>
      </c>
      <c r="AZ208" s="26">
        <v>163</v>
      </c>
      <c r="BA208" s="27">
        <v>212.87199999999899</v>
      </c>
      <c r="BB208" s="26">
        <v>114</v>
      </c>
      <c r="BC208" s="13" t="s">
        <v>721</v>
      </c>
      <c r="BD208" s="16">
        <v>17.7</v>
      </c>
      <c r="BE208" s="16">
        <v>2.6</v>
      </c>
      <c r="BF208" s="16">
        <v>14.8</v>
      </c>
      <c r="BG208" s="16">
        <v>99.7</v>
      </c>
      <c r="BH208" s="13">
        <v>2</v>
      </c>
      <c r="BI208" s="13">
        <v>1</v>
      </c>
      <c r="BJ208" s="13">
        <v>1</v>
      </c>
      <c r="BK208" s="13">
        <v>2</v>
      </c>
      <c r="BL208" s="13">
        <v>2</v>
      </c>
      <c r="BM208" s="13">
        <v>2</v>
      </c>
      <c r="BN208" s="13">
        <v>1</v>
      </c>
      <c r="BO208" s="13">
        <v>1</v>
      </c>
    </row>
    <row r="209" spans="1:67" ht="15.6" x14ac:dyDescent="0.3">
      <c r="A209">
        <v>193</v>
      </c>
      <c r="B209" t="s">
        <v>505</v>
      </c>
      <c r="C209" s="9">
        <v>242979</v>
      </c>
      <c r="D209" s="11">
        <v>192</v>
      </c>
      <c r="E209" s="11">
        <v>220648</v>
      </c>
      <c r="F209" s="11">
        <v>2022</v>
      </c>
      <c r="G209" s="5" t="s">
        <v>110</v>
      </c>
      <c r="H209" s="5">
        <v>2023</v>
      </c>
      <c r="I209" s="5" t="s">
        <v>289</v>
      </c>
      <c r="J209" s="5">
        <v>1</v>
      </c>
      <c r="K209" s="5">
        <v>1</v>
      </c>
      <c r="L209" s="5" t="s">
        <v>59</v>
      </c>
      <c r="M209" s="5">
        <v>4.6399999999999997</v>
      </c>
      <c r="N209" s="5">
        <v>6.17</v>
      </c>
      <c r="O209" s="5">
        <v>8.1999999999999993</v>
      </c>
      <c r="P209" s="5">
        <v>6.98</v>
      </c>
      <c r="Q209" s="5">
        <v>0.98</v>
      </c>
      <c r="R209" s="5">
        <v>1.04</v>
      </c>
      <c r="S209" s="5">
        <v>0.59</v>
      </c>
      <c r="T209" s="5">
        <v>0.93</v>
      </c>
      <c r="U209" s="5">
        <v>19.98</v>
      </c>
      <c r="V209" s="5">
        <v>12.59</v>
      </c>
      <c r="W209" s="5">
        <v>-1.51</v>
      </c>
      <c r="X209" s="5">
        <v>-1.72</v>
      </c>
      <c r="Y209" s="5">
        <v>-0.55000000000000004</v>
      </c>
      <c r="Z209" s="5">
        <v>-7.76</v>
      </c>
      <c r="AA209" s="5">
        <v>14.58</v>
      </c>
      <c r="AB209" s="5">
        <v>-0.4</v>
      </c>
      <c r="AC209" s="5">
        <v>-14.32</v>
      </c>
      <c r="AD209" s="5">
        <v>-0.33</v>
      </c>
      <c r="AE209" s="5">
        <v>-0.23</v>
      </c>
      <c r="AF209" s="5">
        <v>-0.37</v>
      </c>
      <c r="AG209" s="5">
        <v>0</v>
      </c>
      <c r="AH209" s="5">
        <v>0.26</v>
      </c>
      <c r="AI209" s="5">
        <v>0.08</v>
      </c>
      <c r="AJ209" s="5">
        <v>0.06</v>
      </c>
      <c r="AK209" s="5">
        <v>0.06</v>
      </c>
      <c r="AL209" s="5">
        <v>0.14000000000000001</v>
      </c>
      <c r="AM209" s="5">
        <v>0.06</v>
      </c>
      <c r="AN209" s="5">
        <v>-0.33</v>
      </c>
      <c r="AO209" s="5">
        <v>0.3</v>
      </c>
      <c r="AP209" s="5">
        <v>1.57</v>
      </c>
      <c r="AQ209" s="5">
        <v>0</v>
      </c>
      <c r="AR209" s="5">
        <v>-0.24</v>
      </c>
      <c r="AS209" s="5">
        <v>0.04</v>
      </c>
      <c r="AT209" s="5">
        <v>-0.36</v>
      </c>
      <c r="AU209" s="5">
        <v>0.23</v>
      </c>
      <c r="AV209" s="25">
        <v>147.29</v>
      </c>
      <c r="AW209" s="25">
        <v>215.73699999999999</v>
      </c>
      <c r="AX209" s="26">
        <v>219</v>
      </c>
      <c r="AY209" s="27">
        <v>216.91149999999999</v>
      </c>
      <c r="AZ209" s="26">
        <v>109</v>
      </c>
      <c r="BA209" s="27">
        <v>193.37099999999899</v>
      </c>
      <c r="BB209" s="26">
        <v>253</v>
      </c>
      <c r="BC209" s="13" t="s">
        <v>721</v>
      </c>
      <c r="BD209" s="16">
        <v>16.600000000000001</v>
      </c>
      <c r="BE209" s="16">
        <v>3.1</v>
      </c>
      <c r="BF209" s="16">
        <v>18.600000000000001</v>
      </c>
      <c r="BG209" s="16">
        <v>99.2</v>
      </c>
      <c r="BH209" s="13">
        <v>2</v>
      </c>
      <c r="BI209" s="13">
        <v>1</v>
      </c>
      <c r="BJ209" s="13">
        <v>3</v>
      </c>
      <c r="BK209" s="13">
        <v>2</v>
      </c>
      <c r="BL209" s="13">
        <v>2</v>
      </c>
      <c r="BM209" s="13">
        <v>2</v>
      </c>
      <c r="BN209" s="13">
        <v>1</v>
      </c>
      <c r="BO209" s="13">
        <v>1</v>
      </c>
    </row>
    <row r="210" spans="1:67" ht="15.6" x14ac:dyDescent="0.3">
      <c r="A210">
        <v>194</v>
      </c>
      <c r="B210" t="s">
        <v>504</v>
      </c>
      <c r="C210" s="9">
        <v>243107</v>
      </c>
      <c r="D210" s="11">
        <v>193</v>
      </c>
      <c r="E210" s="11">
        <v>230817</v>
      </c>
      <c r="F210" s="11">
        <v>2023</v>
      </c>
      <c r="G210" s="5" t="s">
        <v>63</v>
      </c>
      <c r="H210" s="5">
        <v>2023</v>
      </c>
      <c r="I210" s="5" t="s">
        <v>290</v>
      </c>
      <c r="J210" s="5">
        <v>1</v>
      </c>
      <c r="K210" s="5">
        <v>1</v>
      </c>
      <c r="L210" s="5" t="s">
        <v>62</v>
      </c>
      <c r="M210" s="5">
        <v>5.15</v>
      </c>
      <c r="N210" s="5">
        <v>7.54</v>
      </c>
      <c r="O210" s="5">
        <v>10.16</v>
      </c>
      <c r="P210" s="5">
        <v>5.67</v>
      </c>
      <c r="Q210" s="5">
        <v>1.69</v>
      </c>
      <c r="R210" s="5">
        <v>1.35</v>
      </c>
      <c r="S210" s="5">
        <v>2.15</v>
      </c>
      <c r="T210" s="5">
        <v>2.62</v>
      </c>
      <c r="U210" s="5">
        <v>13.37</v>
      </c>
      <c r="V210" s="5">
        <v>7.38</v>
      </c>
      <c r="W210" s="5">
        <v>-0.15</v>
      </c>
      <c r="X210" s="5">
        <v>-0.36</v>
      </c>
      <c r="Y210" s="5">
        <v>-2.0299999999999998</v>
      </c>
      <c r="Z210" s="5">
        <v>-10.15</v>
      </c>
      <c r="AA210" s="5">
        <v>13.27</v>
      </c>
      <c r="AB210" s="5">
        <v>6.34</v>
      </c>
      <c r="AC210" s="5">
        <v>-57.65</v>
      </c>
      <c r="AD210" s="5">
        <v>-0.88</v>
      </c>
      <c r="AE210" s="5">
        <v>0.14000000000000001</v>
      </c>
      <c r="AF210" s="5">
        <v>-0.04</v>
      </c>
      <c r="AG210" s="5">
        <v>0</v>
      </c>
      <c r="AH210" s="5">
        <v>0.17</v>
      </c>
      <c r="AI210" s="5">
        <v>0.27</v>
      </c>
      <c r="AJ210" s="5">
        <v>7.0000000000000007E-2</v>
      </c>
      <c r="AK210" s="5">
        <v>-0.02</v>
      </c>
      <c r="AL210" s="5">
        <v>-0.02</v>
      </c>
      <c r="AM210" s="5">
        <v>7.0000000000000007E-2</v>
      </c>
      <c r="AN210" s="5">
        <v>-0.59</v>
      </c>
      <c r="AO210" s="5">
        <v>0.12</v>
      </c>
      <c r="AP210" s="5">
        <v>1.51</v>
      </c>
      <c r="AQ210" s="5">
        <v>0</v>
      </c>
      <c r="AR210" s="5">
        <v>-0.24</v>
      </c>
      <c r="AS210" s="5">
        <v>-0.31</v>
      </c>
      <c r="AT210" s="5">
        <v>-0.66</v>
      </c>
      <c r="AU210" s="5">
        <v>0.38</v>
      </c>
      <c r="AV210" s="25">
        <v>146.47</v>
      </c>
      <c r="AW210" s="25">
        <v>214.00200000000001</v>
      </c>
      <c r="AX210" s="26">
        <v>227</v>
      </c>
      <c r="AY210" s="27">
        <v>204.1645</v>
      </c>
      <c r="AZ210" s="26">
        <v>207</v>
      </c>
      <c r="BA210" s="27">
        <v>206.13249999999999</v>
      </c>
      <c r="BB210" s="26">
        <v>163</v>
      </c>
      <c r="BC210" s="13" t="s">
        <v>723</v>
      </c>
      <c r="BD210" s="16">
        <v>17.3</v>
      </c>
      <c r="BE210" s="16">
        <v>2.8</v>
      </c>
      <c r="BF210" s="16">
        <v>16.2</v>
      </c>
      <c r="BG210" s="16">
        <v>99.8</v>
      </c>
      <c r="BH210" s="13">
        <v>2</v>
      </c>
      <c r="BI210" s="13">
        <v>1</v>
      </c>
      <c r="BJ210" s="13">
        <v>2</v>
      </c>
      <c r="BK210" s="13">
        <v>2</v>
      </c>
      <c r="BL210" s="13">
        <v>2</v>
      </c>
      <c r="BM210" s="13">
        <v>2</v>
      </c>
      <c r="BN210" s="13">
        <v>1</v>
      </c>
      <c r="BO210" s="13">
        <v>3</v>
      </c>
    </row>
    <row r="211" spans="1:67" ht="15.6" x14ac:dyDescent="0.3">
      <c r="A211">
        <v>195</v>
      </c>
      <c r="B211" s="10" t="s">
        <v>503</v>
      </c>
      <c r="C211" s="9">
        <v>242781</v>
      </c>
      <c r="D211" s="12">
        <v>194</v>
      </c>
      <c r="E211" s="11">
        <v>230241</v>
      </c>
      <c r="F211" s="12">
        <v>2023</v>
      </c>
      <c r="G211" s="5" t="s">
        <v>136</v>
      </c>
      <c r="H211" s="5">
        <v>2023</v>
      </c>
      <c r="I211" s="5" t="s">
        <v>291</v>
      </c>
      <c r="J211" s="5">
        <v>1</v>
      </c>
      <c r="K211" s="5">
        <v>1</v>
      </c>
      <c r="L211" s="5" t="s">
        <v>62</v>
      </c>
      <c r="M211" s="5">
        <v>6.02</v>
      </c>
      <c r="N211" s="5">
        <v>8.83</v>
      </c>
      <c r="O211" s="5">
        <v>9.85</v>
      </c>
      <c r="P211" s="5">
        <v>5.3</v>
      </c>
      <c r="Q211" s="5">
        <v>2.27</v>
      </c>
      <c r="R211" s="5">
        <v>1.43</v>
      </c>
      <c r="S211" s="5">
        <v>1.33</v>
      </c>
      <c r="T211" s="5">
        <v>1.4</v>
      </c>
      <c r="U211" s="5">
        <v>23.2</v>
      </c>
      <c r="V211" s="5">
        <v>14.17</v>
      </c>
      <c r="W211" s="5">
        <v>0.18</v>
      </c>
      <c r="X211" s="5">
        <v>-0.28000000000000003</v>
      </c>
      <c r="Y211" s="5">
        <v>-1.28</v>
      </c>
      <c r="Z211" s="5">
        <v>-19.920000000000002</v>
      </c>
      <c r="AA211" s="5">
        <v>19.190000000000001</v>
      </c>
      <c r="AB211" s="5">
        <v>-0.5</v>
      </c>
      <c r="AC211" s="5">
        <v>-76.73</v>
      </c>
      <c r="AD211" s="5">
        <v>-0.87</v>
      </c>
      <c r="AE211" s="5">
        <v>-0.52</v>
      </c>
      <c r="AF211" s="5">
        <v>-0.39</v>
      </c>
      <c r="AG211" s="5">
        <v>0</v>
      </c>
      <c r="AH211" s="5">
        <v>0.27</v>
      </c>
      <c r="AI211" s="5">
        <v>0.2</v>
      </c>
      <c r="AJ211" s="5">
        <v>0.05</v>
      </c>
      <c r="AK211" s="5">
        <v>0.04</v>
      </c>
      <c r="AL211" s="5">
        <v>0.14000000000000001</v>
      </c>
      <c r="AM211" s="5">
        <v>7.0000000000000007E-2</v>
      </c>
      <c r="AN211" s="5">
        <v>-0.24</v>
      </c>
      <c r="AO211" s="5">
        <v>0.02</v>
      </c>
      <c r="AP211" s="5">
        <v>1.62</v>
      </c>
      <c r="AQ211" s="5">
        <v>0</v>
      </c>
      <c r="AR211" s="5">
        <v>-0.01</v>
      </c>
      <c r="AS211" s="5">
        <v>0.28000000000000003</v>
      </c>
      <c r="AT211" s="5">
        <v>-0.43</v>
      </c>
      <c r="AU211" s="5">
        <v>0.24</v>
      </c>
      <c r="AV211" s="25">
        <v>159.58000000000001</v>
      </c>
      <c r="AW211" s="25">
        <v>238.95249999999999</v>
      </c>
      <c r="AX211" s="26">
        <v>54</v>
      </c>
      <c r="AY211" s="27">
        <v>225.58399999999901</v>
      </c>
      <c r="AZ211" s="26">
        <v>59</v>
      </c>
      <c r="BA211" s="27">
        <v>223.47299999999899</v>
      </c>
      <c r="BB211" s="26">
        <v>46</v>
      </c>
      <c r="BC211" s="13" t="s">
        <v>723</v>
      </c>
      <c r="BD211" s="16">
        <f>_xlfn.XLOOKUP(Table8102215333451615[[#This Row],[VID]],'[4]Replacement rams wool data'!$B:$B,'[4]Replacement rams wool data'!$D:$D)</f>
        <v>18</v>
      </c>
      <c r="BE211" s="16">
        <f>_xlfn.XLOOKUP(Table8102215333451615[[#This Row],[VID]],'[4]Replacement rams wool data'!$B:$B,'[4]Replacement rams wool data'!$E:$E)</f>
        <v>2.6</v>
      </c>
      <c r="BF211" s="16">
        <f>_xlfn.XLOOKUP(Table8102215333451615[[#This Row],[VID]],'[4]Replacement rams wool data'!$B:$B,'[4]Replacement rams wool data'!$F:$F)</f>
        <v>14.5</v>
      </c>
      <c r="BG211" s="16">
        <f>_xlfn.XLOOKUP(Table8102215333451615[[#This Row],[VID]],'[4]Replacement rams wool data'!$B:$B,'[4]Replacement rams wool data'!$G:$G)</f>
        <v>99.8</v>
      </c>
      <c r="BH211" s="13">
        <v>2</v>
      </c>
      <c r="BI211" s="13">
        <v>1</v>
      </c>
      <c r="BJ211" s="13">
        <v>1</v>
      </c>
      <c r="BK211" s="13">
        <v>2</v>
      </c>
      <c r="BL211" s="13">
        <v>2</v>
      </c>
      <c r="BM211" s="13">
        <v>2</v>
      </c>
      <c r="BN211" s="13">
        <v>1</v>
      </c>
      <c r="BO211" s="13">
        <v>1</v>
      </c>
    </row>
    <row r="212" spans="1:67" ht="15.6" x14ac:dyDescent="0.3">
      <c r="A212">
        <v>196</v>
      </c>
      <c r="B212" t="s">
        <v>502</v>
      </c>
      <c r="C212" s="9">
        <v>242959</v>
      </c>
      <c r="D212" s="11">
        <v>195</v>
      </c>
      <c r="E212" s="11">
        <v>222333</v>
      </c>
      <c r="F212" s="11">
        <v>2022</v>
      </c>
      <c r="G212" s="5" t="s">
        <v>60</v>
      </c>
      <c r="H212" s="5">
        <v>2023</v>
      </c>
      <c r="I212" s="5" t="s">
        <v>292</v>
      </c>
      <c r="J212" s="5">
        <v>2</v>
      </c>
      <c r="K212" s="5">
        <v>2</v>
      </c>
      <c r="L212" s="5" t="s">
        <v>62</v>
      </c>
      <c r="M212" s="5">
        <v>4.3600000000000003</v>
      </c>
      <c r="N212" s="5">
        <v>8.19</v>
      </c>
      <c r="O212" s="5">
        <v>10.3</v>
      </c>
      <c r="P212" s="5">
        <v>8.24</v>
      </c>
      <c r="Q212" s="5">
        <v>2.3199999999999998</v>
      </c>
      <c r="R212" s="5">
        <v>1.91</v>
      </c>
      <c r="S212" s="5">
        <v>3.13</v>
      </c>
      <c r="T212" s="5">
        <v>3.67</v>
      </c>
      <c r="U212" s="5">
        <v>16.829999999999998</v>
      </c>
      <c r="V212" s="5">
        <v>11.06</v>
      </c>
      <c r="W212" s="5">
        <v>-0.04</v>
      </c>
      <c r="X212" s="5">
        <v>-0.46</v>
      </c>
      <c r="Y212" s="5">
        <v>-0.94</v>
      </c>
      <c r="Z212" s="5">
        <v>-11.2</v>
      </c>
      <c r="AA212" s="5">
        <v>19.47</v>
      </c>
      <c r="AB212" s="5">
        <v>0.12</v>
      </c>
      <c r="AC212" s="5">
        <v>-50.22</v>
      </c>
      <c r="AD212" s="5">
        <v>-1.02</v>
      </c>
      <c r="AE212" s="5">
        <v>-0.45</v>
      </c>
      <c r="AF212" s="5">
        <v>-0.28999999999999998</v>
      </c>
      <c r="AG212" s="5">
        <v>0</v>
      </c>
      <c r="AH212" s="5">
        <v>0.25</v>
      </c>
      <c r="AI212" s="5">
        <v>0.1</v>
      </c>
      <c r="AJ212" s="5">
        <v>0.08</v>
      </c>
      <c r="AK212" s="5">
        <v>0.01</v>
      </c>
      <c r="AL212" s="5">
        <v>0.11</v>
      </c>
      <c r="AM212" s="5">
        <v>0.06</v>
      </c>
      <c r="AN212" s="5">
        <v>0.25</v>
      </c>
      <c r="AO212" s="5">
        <v>-0.21</v>
      </c>
      <c r="AP212" s="5">
        <v>-2.08</v>
      </c>
      <c r="AQ212" s="5">
        <v>0</v>
      </c>
      <c r="AR212" s="5">
        <v>-0.46</v>
      </c>
      <c r="AS212" s="5">
        <v>-0.35</v>
      </c>
      <c r="AT212" s="5">
        <v>-0.19</v>
      </c>
      <c r="AU212" s="5">
        <v>0.38</v>
      </c>
      <c r="AV212" s="25">
        <v>153.44</v>
      </c>
      <c r="AW212" s="25">
        <v>227.25749999999999</v>
      </c>
      <c r="AX212" s="26">
        <v>135</v>
      </c>
      <c r="AY212" s="27">
        <v>210.85400000000001</v>
      </c>
      <c r="AZ212" s="26">
        <v>168</v>
      </c>
      <c r="BA212" s="27">
        <v>211.84800000000001</v>
      </c>
      <c r="BB212" s="26">
        <v>123</v>
      </c>
      <c r="BC212" s="13" t="s">
        <v>727</v>
      </c>
      <c r="BD212" s="16">
        <v>18.3</v>
      </c>
      <c r="BE212" s="16">
        <v>3.3</v>
      </c>
      <c r="BF212" s="16">
        <v>17.8</v>
      </c>
      <c r="BG212" s="16">
        <v>99.7</v>
      </c>
      <c r="BH212" s="13">
        <v>2</v>
      </c>
      <c r="BI212" s="13">
        <v>1</v>
      </c>
      <c r="BJ212" s="13">
        <v>1</v>
      </c>
      <c r="BK212" s="13">
        <v>2</v>
      </c>
      <c r="BL212" s="13">
        <v>2</v>
      </c>
      <c r="BM212" s="13">
        <v>2</v>
      </c>
      <c r="BN212" s="13">
        <v>1</v>
      </c>
      <c r="BO212" s="13">
        <v>2</v>
      </c>
    </row>
    <row r="213" spans="1:67" ht="15.6" x14ac:dyDescent="0.3">
      <c r="A213">
        <v>197</v>
      </c>
      <c r="B213" t="s">
        <v>501</v>
      </c>
      <c r="C213" s="9">
        <v>243030</v>
      </c>
      <c r="D213" s="11">
        <v>196</v>
      </c>
      <c r="E213" s="11">
        <v>211938</v>
      </c>
      <c r="F213" s="11">
        <v>2021</v>
      </c>
      <c r="G213" s="5" t="s">
        <v>67</v>
      </c>
      <c r="H213" s="5">
        <v>2023</v>
      </c>
      <c r="I213" s="5" t="s">
        <v>293</v>
      </c>
      <c r="J213" s="5">
        <v>1</v>
      </c>
      <c r="K213" s="5">
        <v>1</v>
      </c>
      <c r="L213" s="5" t="s">
        <v>62</v>
      </c>
      <c r="M213" s="5">
        <v>7.3</v>
      </c>
      <c r="N213" s="5">
        <v>10.38</v>
      </c>
      <c r="O213" s="5">
        <v>13.16</v>
      </c>
      <c r="P213" s="5">
        <v>8.8800000000000008</v>
      </c>
      <c r="Q213" s="5">
        <v>1.42</v>
      </c>
      <c r="R213" s="5">
        <v>0.96</v>
      </c>
      <c r="S213" s="5">
        <v>2.34</v>
      </c>
      <c r="T213" s="5">
        <v>2.79</v>
      </c>
      <c r="U213" s="5">
        <v>17.12</v>
      </c>
      <c r="V213" s="5">
        <v>11.26</v>
      </c>
      <c r="W213" s="5">
        <v>-0.4</v>
      </c>
      <c r="X213" s="5">
        <v>-0.7</v>
      </c>
      <c r="Y213" s="5">
        <v>-1.22</v>
      </c>
      <c r="Z213" s="5">
        <v>-7.82</v>
      </c>
      <c r="AA213" s="5">
        <v>21.5</v>
      </c>
      <c r="AB213" s="5">
        <v>2.0099999999999998</v>
      </c>
      <c r="AC213" s="5">
        <v>-65.05</v>
      </c>
      <c r="AD213" s="5">
        <v>-0.75</v>
      </c>
      <c r="AE213" s="5">
        <v>7.0000000000000007E-2</v>
      </c>
      <c r="AF213" s="5">
        <v>-0.16</v>
      </c>
      <c r="AG213" s="5">
        <v>0</v>
      </c>
      <c r="AH213" s="5">
        <v>0.36</v>
      </c>
      <c r="AI213" s="5">
        <v>0.23</v>
      </c>
      <c r="AJ213" s="5">
        <v>0.06</v>
      </c>
      <c r="AK213" s="5">
        <v>0.05</v>
      </c>
      <c r="AL213" s="5">
        <v>0.21</v>
      </c>
      <c r="AM213" s="5">
        <v>0.09</v>
      </c>
      <c r="AN213" s="5">
        <v>0.43</v>
      </c>
      <c r="AO213" s="5">
        <v>0.06</v>
      </c>
      <c r="AP213" s="5">
        <v>1.69</v>
      </c>
      <c r="AQ213" s="5">
        <v>0</v>
      </c>
      <c r="AR213" s="5">
        <v>-0.6</v>
      </c>
      <c r="AS213" s="5">
        <v>-0.46</v>
      </c>
      <c r="AT213" s="5">
        <v>-0.37</v>
      </c>
      <c r="AU213" s="5">
        <v>0.42</v>
      </c>
      <c r="AV213" s="25">
        <v>161.57</v>
      </c>
      <c r="AW213" s="25">
        <v>246.739</v>
      </c>
      <c r="AX213" s="26">
        <v>17</v>
      </c>
      <c r="AY213" s="27">
        <v>231.19499999999999</v>
      </c>
      <c r="AZ213" s="26">
        <v>35</v>
      </c>
      <c r="BA213" s="27">
        <v>231.68799999999999</v>
      </c>
      <c r="BB213" s="26">
        <v>15</v>
      </c>
      <c r="BC213" s="13" t="s">
        <v>721</v>
      </c>
      <c r="BD213" s="16">
        <v>16.2</v>
      </c>
      <c r="BE213" s="16">
        <v>2.7</v>
      </c>
      <c r="BF213" s="16">
        <v>16.899999999999999</v>
      </c>
      <c r="BG213" s="16">
        <v>99.7</v>
      </c>
      <c r="BH213" s="13">
        <v>2</v>
      </c>
      <c r="BI213" s="13">
        <v>1</v>
      </c>
      <c r="BJ213" s="13">
        <v>2</v>
      </c>
      <c r="BK213" s="13">
        <v>2</v>
      </c>
      <c r="BL213" s="13">
        <v>2</v>
      </c>
      <c r="BM213" s="13">
        <v>2</v>
      </c>
      <c r="BN213" s="13">
        <v>1</v>
      </c>
      <c r="BO213" s="13">
        <v>2</v>
      </c>
    </row>
    <row r="214" spans="1:67" ht="15.6" x14ac:dyDescent="0.3">
      <c r="A214">
        <v>198</v>
      </c>
      <c r="B214" t="s">
        <v>500</v>
      </c>
      <c r="C214" s="9">
        <v>242601</v>
      </c>
      <c r="D214" s="11">
        <v>197</v>
      </c>
      <c r="E214" s="11">
        <v>230817</v>
      </c>
      <c r="F214" s="11">
        <v>2023</v>
      </c>
      <c r="G214" s="5" t="s">
        <v>63</v>
      </c>
      <c r="H214" s="5">
        <v>2023</v>
      </c>
      <c r="I214" s="5" t="s">
        <v>294</v>
      </c>
      <c r="J214" s="5">
        <v>2</v>
      </c>
      <c r="K214" s="5">
        <v>2</v>
      </c>
      <c r="L214" s="5" t="s">
        <v>62</v>
      </c>
      <c r="M214" s="5">
        <v>5.85</v>
      </c>
      <c r="N214" s="5">
        <v>11.09</v>
      </c>
      <c r="O214" s="5">
        <v>13.46</v>
      </c>
      <c r="P214" s="5">
        <v>8.84</v>
      </c>
      <c r="Q214" s="5">
        <v>2.97</v>
      </c>
      <c r="R214" s="5">
        <v>2.44</v>
      </c>
      <c r="S214" s="5">
        <v>2.63</v>
      </c>
      <c r="T214" s="5">
        <v>3.14</v>
      </c>
      <c r="U214" s="5">
        <v>13.67</v>
      </c>
      <c r="V214" s="5">
        <v>7.68</v>
      </c>
      <c r="W214" s="5">
        <v>1.25</v>
      </c>
      <c r="X214" s="5">
        <v>1.02</v>
      </c>
      <c r="Y214" s="5">
        <v>-2.77</v>
      </c>
      <c r="Z214" s="5">
        <v>-14.48</v>
      </c>
      <c r="AA214" s="5">
        <v>18.86</v>
      </c>
      <c r="AB214" s="5">
        <v>11.63</v>
      </c>
      <c r="AC214" s="5">
        <v>-62.69</v>
      </c>
      <c r="AD214" s="5">
        <v>-1.4</v>
      </c>
      <c r="AE214" s="5">
        <v>-0.39</v>
      </c>
      <c r="AF214" s="5">
        <v>-0.35</v>
      </c>
      <c r="AG214" s="5">
        <v>0</v>
      </c>
      <c r="AH214" s="5">
        <v>0.36</v>
      </c>
      <c r="AI214" s="5">
        <v>0.31</v>
      </c>
      <c r="AJ214" s="5">
        <v>0.1</v>
      </c>
      <c r="AK214" s="5">
        <v>0.06</v>
      </c>
      <c r="AL214" s="5">
        <v>0.19</v>
      </c>
      <c r="AM214" s="5">
        <v>7.0000000000000007E-2</v>
      </c>
      <c r="AN214" s="5">
        <v>-0.56999999999999995</v>
      </c>
      <c r="AO214" s="5">
        <v>0.69</v>
      </c>
      <c r="AP214" s="5">
        <v>-1.78</v>
      </c>
      <c r="AQ214" s="5">
        <v>0</v>
      </c>
      <c r="AR214" s="5">
        <v>-0.13</v>
      </c>
      <c r="AS214" s="5">
        <v>0.09</v>
      </c>
      <c r="AT214" s="5">
        <v>-0.04</v>
      </c>
      <c r="AU214" s="5">
        <v>0.52</v>
      </c>
      <c r="AV214" s="25">
        <v>159.47</v>
      </c>
      <c r="AW214" s="25">
        <v>239.1765</v>
      </c>
      <c r="AX214" s="26">
        <v>52</v>
      </c>
      <c r="AY214" s="27">
        <v>212.065</v>
      </c>
      <c r="AZ214" s="26">
        <v>155</v>
      </c>
      <c r="BA214" s="27">
        <v>237.69799999999901</v>
      </c>
      <c r="BB214" s="26">
        <v>5</v>
      </c>
      <c r="BC214" s="13" t="s">
        <v>726</v>
      </c>
      <c r="BD214" s="16">
        <v>19.7</v>
      </c>
      <c r="BE214" s="16">
        <v>3</v>
      </c>
      <c r="BF214" s="16">
        <v>15.1</v>
      </c>
      <c r="BG214" s="16">
        <v>99.8</v>
      </c>
      <c r="BH214" s="13">
        <v>2</v>
      </c>
      <c r="BI214" s="13">
        <v>1</v>
      </c>
      <c r="BJ214" s="13">
        <v>2</v>
      </c>
      <c r="BK214" s="13">
        <v>2</v>
      </c>
      <c r="BL214" s="13">
        <v>2</v>
      </c>
      <c r="BM214" s="13">
        <v>1</v>
      </c>
      <c r="BN214" s="13">
        <v>1</v>
      </c>
      <c r="BO214" s="13">
        <v>1</v>
      </c>
    </row>
    <row r="215" spans="1:67" ht="15.6" x14ac:dyDescent="0.3">
      <c r="A215">
        <v>199</v>
      </c>
      <c r="B215" t="s">
        <v>499</v>
      </c>
      <c r="C215" s="9">
        <v>242671</v>
      </c>
      <c r="D215" s="11">
        <v>198</v>
      </c>
      <c r="E215" s="11">
        <v>233889</v>
      </c>
      <c r="F215" s="11">
        <v>2023</v>
      </c>
      <c r="G215" s="5" t="s">
        <v>118</v>
      </c>
      <c r="H215" s="5">
        <v>2023</v>
      </c>
      <c r="I215" s="5" t="s">
        <v>295</v>
      </c>
      <c r="J215" s="5">
        <v>1</v>
      </c>
      <c r="K215" s="5">
        <v>1</v>
      </c>
      <c r="L215" s="5" t="s">
        <v>62</v>
      </c>
      <c r="M215" s="5">
        <v>8.68</v>
      </c>
      <c r="N215" s="5">
        <v>12.42</v>
      </c>
      <c r="O215" s="5">
        <v>15.16</v>
      </c>
      <c r="P215" s="5">
        <v>14.29</v>
      </c>
      <c r="Q215" s="5">
        <v>0.7</v>
      </c>
      <c r="R215" s="5">
        <v>0.22</v>
      </c>
      <c r="S215" s="5">
        <v>0.41</v>
      </c>
      <c r="T215" s="5">
        <v>0.38</v>
      </c>
      <c r="U215" s="5">
        <v>16.97</v>
      </c>
      <c r="V215" s="5">
        <v>8</v>
      </c>
      <c r="W215" s="5">
        <v>-0.79</v>
      </c>
      <c r="X215" s="5">
        <v>-1.1000000000000001</v>
      </c>
      <c r="Y215" s="5">
        <v>-1.99</v>
      </c>
      <c r="Z215" s="5">
        <v>-8.5</v>
      </c>
      <c r="AA215" s="5">
        <v>19.72</v>
      </c>
      <c r="AB215" s="5">
        <v>1.39</v>
      </c>
      <c r="AC215" s="5">
        <v>-62.59</v>
      </c>
      <c r="AD215" s="5">
        <v>-1.2</v>
      </c>
      <c r="AE215" s="5">
        <v>-0.02</v>
      </c>
      <c r="AF215" s="5">
        <v>-0.12</v>
      </c>
      <c r="AG215" s="5">
        <v>0</v>
      </c>
      <c r="AH215" s="5">
        <v>0.1</v>
      </c>
      <c r="AI215" s="5">
        <v>0.02</v>
      </c>
      <c r="AJ215" s="5">
        <v>0.01</v>
      </c>
      <c r="AK215" s="5">
        <v>0.01</v>
      </c>
      <c r="AL215" s="5">
        <v>0.03</v>
      </c>
      <c r="AM215" s="5">
        <v>0.05</v>
      </c>
      <c r="AN215" s="5">
        <v>0.28999999999999998</v>
      </c>
      <c r="AO215" s="5">
        <v>-0.36</v>
      </c>
      <c r="AP215" s="5">
        <v>6.2</v>
      </c>
      <c r="AQ215" s="5">
        <v>0</v>
      </c>
      <c r="AR215" s="5">
        <v>-0.39</v>
      </c>
      <c r="AS215" s="5">
        <v>-0.11</v>
      </c>
      <c r="AT215" s="5">
        <v>-0.17</v>
      </c>
      <c r="AU215" s="5">
        <v>0.23</v>
      </c>
      <c r="AV215" s="25">
        <v>149.22999999999999</v>
      </c>
      <c r="AW215" s="25">
        <v>205.38399999999999</v>
      </c>
      <c r="AX215" s="26">
        <v>278</v>
      </c>
      <c r="AY215" s="27">
        <v>193.13550000000001</v>
      </c>
      <c r="AZ215" s="26">
        <v>270</v>
      </c>
      <c r="BA215" s="27">
        <v>190.8775</v>
      </c>
      <c r="BB215" s="26">
        <v>264</v>
      </c>
      <c r="BC215" s="13" t="s">
        <v>723</v>
      </c>
      <c r="BD215" s="16">
        <v>17.8</v>
      </c>
      <c r="BE215" s="16">
        <v>2.9</v>
      </c>
      <c r="BF215" s="16">
        <v>16.600000000000001</v>
      </c>
      <c r="BG215" s="16">
        <v>99.8</v>
      </c>
      <c r="BH215" s="13">
        <v>2</v>
      </c>
      <c r="BI215" s="13">
        <v>1</v>
      </c>
      <c r="BJ215" s="13">
        <v>2</v>
      </c>
      <c r="BK215" s="13">
        <v>2</v>
      </c>
      <c r="BL215" s="13">
        <v>2</v>
      </c>
      <c r="BM215" s="13">
        <v>2</v>
      </c>
      <c r="BN215" s="13">
        <v>1</v>
      </c>
      <c r="BO215" s="13">
        <v>1</v>
      </c>
    </row>
    <row r="216" spans="1:67" ht="15.6" x14ac:dyDescent="0.3">
      <c r="A216">
        <v>200</v>
      </c>
      <c r="B216" t="s">
        <v>498</v>
      </c>
      <c r="C216" s="9">
        <v>242699</v>
      </c>
      <c r="D216" s="11">
        <v>199</v>
      </c>
      <c r="E216" s="11">
        <v>231417</v>
      </c>
      <c r="F216" s="11">
        <v>2023</v>
      </c>
      <c r="G216" s="5" t="s">
        <v>190</v>
      </c>
      <c r="H216" s="5">
        <v>2023</v>
      </c>
      <c r="I216" s="5" t="s">
        <v>296</v>
      </c>
      <c r="J216" s="5">
        <v>1</v>
      </c>
      <c r="K216" s="5">
        <v>1</v>
      </c>
      <c r="L216" s="5" t="s">
        <v>62</v>
      </c>
      <c r="M216" s="5">
        <v>5.37</v>
      </c>
      <c r="N216" s="5">
        <v>9.31</v>
      </c>
      <c r="O216" s="5">
        <v>11.25</v>
      </c>
      <c r="P216" s="5">
        <v>8.36</v>
      </c>
      <c r="Q216" s="5">
        <v>3.31</v>
      </c>
      <c r="R216" s="5">
        <v>2.25</v>
      </c>
      <c r="S216" s="5">
        <v>4.08</v>
      </c>
      <c r="T216" s="5">
        <v>4.4400000000000004</v>
      </c>
      <c r="U216" s="5">
        <v>16.579999999999998</v>
      </c>
      <c r="V216" s="5">
        <v>8.5299999999999994</v>
      </c>
      <c r="W216" s="5">
        <v>-1.1499999999999999</v>
      </c>
      <c r="X216" s="5">
        <v>-1.92</v>
      </c>
      <c r="Y216" s="5">
        <v>-1.1200000000000001</v>
      </c>
      <c r="Z216" s="5">
        <v>-7.12</v>
      </c>
      <c r="AA216" s="5">
        <v>16.809999999999999</v>
      </c>
      <c r="AB216" s="5">
        <v>-4.4000000000000004</v>
      </c>
      <c r="AC216" s="5">
        <v>-15.41</v>
      </c>
      <c r="AD216" s="5">
        <v>-1.1100000000000001</v>
      </c>
      <c r="AE216" s="5">
        <v>-0.66</v>
      </c>
      <c r="AF216" s="5">
        <v>0.1</v>
      </c>
      <c r="AG216" s="5">
        <v>0</v>
      </c>
      <c r="AH216" s="5">
        <v>0.3</v>
      </c>
      <c r="AI216" s="5">
        <v>0.17</v>
      </c>
      <c r="AJ216" s="5">
        <v>0.06</v>
      </c>
      <c r="AK216" s="5">
        <v>0.01</v>
      </c>
      <c r="AL216" s="5">
        <v>0.12</v>
      </c>
      <c r="AM216" s="5">
        <v>0.11</v>
      </c>
      <c r="AN216" s="5">
        <v>0.28999999999999998</v>
      </c>
      <c r="AO216" s="5">
        <v>0.18</v>
      </c>
      <c r="AP216" s="5">
        <v>-1.1299999999999999</v>
      </c>
      <c r="AQ216" s="5">
        <v>0</v>
      </c>
      <c r="AR216" s="5">
        <v>-0.22</v>
      </c>
      <c r="AS216" s="5">
        <v>-0.71</v>
      </c>
      <c r="AT216" s="5">
        <v>-0.33</v>
      </c>
      <c r="AU216" s="5">
        <v>0.47</v>
      </c>
      <c r="AV216" s="25">
        <v>152.66</v>
      </c>
      <c r="AW216" s="25">
        <v>240.19</v>
      </c>
      <c r="AX216" s="26">
        <v>45</v>
      </c>
      <c r="AY216" s="27">
        <v>234.86449999999999</v>
      </c>
      <c r="AZ216" s="26">
        <v>24</v>
      </c>
      <c r="BA216" s="27">
        <v>223.273</v>
      </c>
      <c r="BB216" s="26">
        <v>49</v>
      </c>
      <c r="BC216" s="13" t="s">
        <v>723</v>
      </c>
      <c r="BD216" s="16">
        <v>17.3</v>
      </c>
      <c r="BE216" s="16">
        <v>2.4</v>
      </c>
      <c r="BF216" s="16">
        <v>13.9</v>
      </c>
      <c r="BG216" s="17">
        <v>100</v>
      </c>
      <c r="BH216" s="13">
        <v>2</v>
      </c>
      <c r="BI216" s="13">
        <v>1</v>
      </c>
      <c r="BJ216" s="13">
        <v>1</v>
      </c>
      <c r="BK216" s="13">
        <v>2</v>
      </c>
      <c r="BL216" s="13">
        <v>2</v>
      </c>
      <c r="BM216" s="13">
        <v>2</v>
      </c>
      <c r="BN216" s="13">
        <v>1</v>
      </c>
      <c r="BO216" s="13">
        <v>2</v>
      </c>
    </row>
    <row r="217" spans="1:67" ht="15.6" x14ac:dyDescent="0.3">
      <c r="A217">
        <v>201</v>
      </c>
      <c r="B217" t="s">
        <v>497</v>
      </c>
      <c r="C217" s="9">
        <v>242734</v>
      </c>
      <c r="D217" s="11">
        <v>200</v>
      </c>
      <c r="E217" s="11">
        <v>230568</v>
      </c>
      <c r="F217" s="11">
        <v>2023</v>
      </c>
      <c r="G217" s="5" t="s">
        <v>169</v>
      </c>
      <c r="H217" s="5">
        <v>2023</v>
      </c>
      <c r="I217" s="5" t="s">
        <v>297</v>
      </c>
      <c r="J217" s="5">
        <v>1</v>
      </c>
      <c r="K217" s="5">
        <v>1</v>
      </c>
      <c r="L217" s="5" t="s">
        <v>62</v>
      </c>
      <c r="M217" s="5">
        <v>5.72</v>
      </c>
      <c r="N217" s="5">
        <v>7.06</v>
      </c>
      <c r="O217" s="5">
        <v>8.33</v>
      </c>
      <c r="P217" s="5">
        <v>4.9000000000000004</v>
      </c>
      <c r="Q217" s="5">
        <v>1.98</v>
      </c>
      <c r="R217" s="5">
        <v>1.78</v>
      </c>
      <c r="S217" s="5">
        <v>2.5</v>
      </c>
      <c r="T217" s="5">
        <v>3.21</v>
      </c>
      <c r="U217" s="5">
        <v>15.94</v>
      </c>
      <c r="V217" s="5">
        <v>5.16</v>
      </c>
      <c r="W217" s="5">
        <v>-0.35</v>
      </c>
      <c r="X217" s="5">
        <v>-0.98</v>
      </c>
      <c r="Y217" s="5">
        <v>-1.82</v>
      </c>
      <c r="Z217" s="5">
        <v>-10.1</v>
      </c>
      <c r="AA217" s="5">
        <v>23.75</v>
      </c>
      <c r="AB217" s="5">
        <v>1.01</v>
      </c>
      <c r="AC217" s="5">
        <v>-28.26</v>
      </c>
      <c r="AD217" s="5">
        <v>-0.87</v>
      </c>
      <c r="AE217" s="5">
        <v>-0.82</v>
      </c>
      <c r="AF217" s="5">
        <v>-0.28000000000000003</v>
      </c>
      <c r="AG217" s="5">
        <v>0</v>
      </c>
      <c r="AH217" s="5">
        <v>0.15</v>
      </c>
      <c r="AI217" s="5">
        <v>0.15</v>
      </c>
      <c r="AJ217" s="5">
        <v>0.05</v>
      </c>
      <c r="AK217" s="5">
        <v>-0.01</v>
      </c>
      <c r="AL217" s="5">
        <v>0.02</v>
      </c>
      <c r="AM217" s="5">
        <v>0.06</v>
      </c>
      <c r="AN217" s="5">
        <v>0.26</v>
      </c>
      <c r="AO217" s="5">
        <v>0.2</v>
      </c>
      <c r="AP217" s="5">
        <v>0.65</v>
      </c>
      <c r="AQ217" s="5">
        <v>0</v>
      </c>
      <c r="AR217" s="5">
        <v>-0.48</v>
      </c>
      <c r="AS217" s="5">
        <v>-0.78</v>
      </c>
      <c r="AT217" s="5">
        <v>-0.56999999999999995</v>
      </c>
      <c r="AU217" s="5">
        <v>0.28999999999999998</v>
      </c>
      <c r="AV217" s="25">
        <v>143.19999999999999</v>
      </c>
      <c r="AW217" s="25">
        <v>230.48299999999901</v>
      </c>
      <c r="AX217" s="26">
        <v>105</v>
      </c>
      <c r="AY217" s="27">
        <v>209.534999999999</v>
      </c>
      <c r="AZ217" s="26">
        <v>176</v>
      </c>
      <c r="BA217" s="27">
        <v>212.326999999999</v>
      </c>
      <c r="BB217" s="26">
        <v>118</v>
      </c>
      <c r="BC217" s="13" t="s">
        <v>723</v>
      </c>
      <c r="BD217" s="16">
        <v>16.899999999999999</v>
      </c>
      <c r="BE217" s="16">
        <v>2.8</v>
      </c>
      <c r="BF217" s="16">
        <v>16.600000000000001</v>
      </c>
      <c r="BG217" s="16">
        <v>99.6</v>
      </c>
      <c r="BH217" s="13">
        <v>2</v>
      </c>
      <c r="BI217" s="13">
        <v>1</v>
      </c>
      <c r="BJ217" s="13">
        <v>3</v>
      </c>
      <c r="BK217" s="13">
        <v>2</v>
      </c>
      <c r="BL217" s="13">
        <v>2</v>
      </c>
      <c r="BM217" s="13">
        <v>2</v>
      </c>
      <c r="BN217" s="13">
        <v>1</v>
      </c>
      <c r="BO217" s="13">
        <v>2</v>
      </c>
    </row>
    <row r="218" spans="1:67" ht="15.6" x14ac:dyDescent="0.3">
      <c r="A218">
        <v>202</v>
      </c>
      <c r="B218" t="s">
        <v>496</v>
      </c>
      <c r="C218" s="9">
        <v>242828</v>
      </c>
      <c r="D218" s="11">
        <v>201</v>
      </c>
      <c r="E218" s="11">
        <v>232100</v>
      </c>
      <c r="F218" s="11">
        <v>2023</v>
      </c>
      <c r="G218" s="5" t="s">
        <v>298</v>
      </c>
      <c r="H218" s="5">
        <v>2023</v>
      </c>
      <c r="I218" s="5" t="s">
        <v>299</v>
      </c>
      <c r="J218" s="5">
        <v>1</v>
      </c>
      <c r="K218" s="5">
        <v>1</v>
      </c>
      <c r="L218" s="5" t="s">
        <v>62</v>
      </c>
      <c r="M218" s="5">
        <v>6.19</v>
      </c>
      <c r="N218" s="5">
        <v>8.18</v>
      </c>
      <c r="O218" s="5">
        <v>10.43</v>
      </c>
      <c r="P218" s="5">
        <v>8.4700000000000006</v>
      </c>
      <c r="Q218" s="5">
        <v>1.71</v>
      </c>
      <c r="R218" s="5">
        <v>1.01</v>
      </c>
      <c r="S218" s="5">
        <v>1.25</v>
      </c>
      <c r="T218" s="5">
        <v>1.39</v>
      </c>
      <c r="U218" s="5">
        <v>12.25</v>
      </c>
      <c r="V218" s="5">
        <v>5.07</v>
      </c>
      <c r="W218" s="5">
        <v>-0.28000000000000003</v>
      </c>
      <c r="X218" s="5">
        <v>-0.7</v>
      </c>
      <c r="Y218" s="5">
        <v>-2.98</v>
      </c>
      <c r="Z218" s="5">
        <v>-6.43</v>
      </c>
      <c r="AA218" s="5">
        <v>16.260000000000002</v>
      </c>
      <c r="AB218" s="5">
        <v>-0.71</v>
      </c>
      <c r="AC218" s="5">
        <v>-49.07</v>
      </c>
      <c r="AD218" s="5">
        <v>-0.88</v>
      </c>
      <c r="AE218" s="5">
        <v>-0.19</v>
      </c>
      <c r="AF218" s="5">
        <v>0.12</v>
      </c>
      <c r="AG218" s="5">
        <v>0</v>
      </c>
      <c r="AH218" s="5">
        <v>0.23</v>
      </c>
      <c r="AI218" s="5">
        <v>0.09</v>
      </c>
      <c r="AJ218" s="5">
        <v>0.05</v>
      </c>
      <c r="AK218" s="5">
        <v>0.03</v>
      </c>
      <c r="AL218" s="5">
        <v>0.16</v>
      </c>
      <c r="AM218" s="5">
        <v>0.03</v>
      </c>
      <c r="AN218" s="5">
        <v>-0.69</v>
      </c>
      <c r="AO218" s="5">
        <v>0.42</v>
      </c>
      <c r="AP218" s="5">
        <v>0.84</v>
      </c>
      <c r="AQ218" s="5">
        <v>0</v>
      </c>
      <c r="AR218" s="5">
        <v>-0.21</v>
      </c>
      <c r="AS218" s="5">
        <v>-0.21</v>
      </c>
      <c r="AT218" s="5">
        <v>-0.49</v>
      </c>
      <c r="AU218" s="5">
        <v>0.37</v>
      </c>
      <c r="AV218" s="25">
        <v>141.1</v>
      </c>
      <c r="AW218" s="25">
        <v>198.54150000000001</v>
      </c>
      <c r="AX218" s="26">
        <v>293</v>
      </c>
      <c r="AY218" s="27">
        <v>186.33449999999999</v>
      </c>
      <c r="AZ218" s="26">
        <v>290</v>
      </c>
      <c r="BA218" s="27">
        <v>189.8535</v>
      </c>
      <c r="BB218" s="26">
        <v>268</v>
      </c>
      <c r="BC218" s="13" t="s">
        <v>723</v>
      </c>
      <c r="BD218" s="16">
        <v>18.5</v>
      </c>
      <c r="BE218" s="16">
        <v>2.6</v>
      </c>
      <c r="BF218" s="16">
        <v>14.3</v>
      </c>
      <c r="BG218" s="16">
        <v>99.8</v>
      </c>
      <c r="BH218" s="13">
        <v>2</v>
      </c>
      <c r="BI218" s="13">
        <v>1</v>
      </c>
      <c r="BJ218" s="13">
        <v>1</v>
      </c>
      <c r="BK218" s="13">
        <v>2</v>
      </c>
      <c r="BL218" s="13">
        <v>2</v>
      </c>
      <c r="BM218" s="13">
        <v>2</v>
      </c>
      <c r="BN218" s="13">
        <v>1</v>
      </c>
      <c r="BO218" s="13">
        <v>3</v>
      </c>
    </row>
    <row r="219" spans="1:67" ht="15.6" x14ac:dyDescent="0.3">
      <c r="A219">
        <v>203</v>
      </c>
      <c r="B219" t="s">
        <v>495</v>
      </c>
      <c r="C219" s="9">
        <v>243081</v>
      </c>
      <c r="D219" s="11">
        <v>202</v>
      </c>
      <c r="E219" s="11">
        <v>220648</v>
      </c>
      <c r="F219" s="11">
        <v>2022</v>
      </c>
      <c r="G219" s="5" t="s">
        <v>110</v>
      </c>
      <c r="H219" s="5">
        <v>2023</v>
      </c>
      <c r="I219" s="5" t="s">
        <v>300</v>
      </c>
      <c r="J219" s="5">
        <v>1</v>
      </c>
      <c r="K219" s="5">
        <v>1</v>
      </c>
      <c r="L219" s="5" t="s">
        <v>62</v>
      </c>
      <c r="M219" s="5">
        <v>6.47</v>
      </c>
      <c r="N219" s="5">
        <v>8.6999999999999993</v>
      </c>
      <c r="O219" s="5">
        <v>12.49</v>
      </c>
      <c r="P219" s="5">
        <v>9.7799999999999994</v>
      </c>
      <c r="Q219" s="5">
        <v>1.37</v>
      </c>
      <c r="R219" s="5">
        <v>1.34</v>
      </c>
      <c r="S219" s="5">
        <v>1.08</v>
      </c>
      <c r="T219" s="5">
        <v>1.55</v>
      </c>
      <c r="U219" s="5">
        <v>12.12</v>
      </c>
      <c r="V219" s="5">
        <v>6.58</v>
      </c>
      <c r="W219" s="5">
        <v>-0.78</v>
      </c>
      <c r="X219" s="5">
        <v>-1.06</v>
      </c>
      <c r="Y219" s="5">
        <v>-1.27</v>
      </c>
      <c r="Z219" s="5">
        <v>-10.68</v>
      </c>
      <c r="AA219" s="5">
        <v>14.46</v>
      </c>
      <c r="AB219" s="5">
        <v>-3.34</v>
      </c>
      <c r="AC219" s="5">
        <v>-12.16</v>
      </c>
      <c r="AD219" s="5">
        <v>-1.23</v>
      </c>
      <c r="AE219" s="5">
        <v>-0.51</v>
      </c>
      <c r="AF219" s="5">
        <v>-0.56000000000000005</v>
      </c>
      <c r="AG219" s="5">
        <v>0</v>
      </c>
      <c r="AH219" s="5">
        <v>0.22</v>
      </c>
      <c r="AI219" s="5">
        <v>7.0000000000000007E-2</v>
      </c>
      <c r="AJ219" s="5">
        <v>0.05</v>
      </c>
      <c r="AK219" s="5">
        <v>0.01</v>
      </c>
      <c r="AL219" s="5">
        <v>0.12</v>
      </c>
      <c r="AM219" s="5">
        <v>0.04</v>
      </c>
      <c r="AN219" s="5">
        <v>0.09</v>
      </c>
      <c r="AO219" s="5">
        <v>-0.22</v>
      </c>
      <c r="AP219" s="5">
        <v>1.84</v>
      </c>
      <c r="AQ219" s="5">
        <v>0</v>
      </c>
      <c r="AR219" s="5">
        <v>-0.26</v>
      </c>
      <c r="AS219" s="5">
        <v>-0.12</v>
      </c>
      <c r="AT219" s="5">
        <v>-0.44</v>
      </c>
      <c r="AU219" s="5">
        <v>0.41</v>
      </c>
      <c r="AV219" s="25">
        <v>143.55000000000001</v>
      </c>
      <c r="AW219" s="25">
        <v>209.34649999999999</v>
      </c>
      <c r="AX219" s="26">
        <v>256</v>
      </c>
      <c r="AY219" s="27">
        <v>198.89449999999999</v>
      </c>
      <c r="AZ219" s="26">
        <v>239</v>
      </c>
      <c r="BA219" s="27">
        <v>195.87200000000001</v>
      </c>
      <c r="BB219" s="26">
        <v>237</v>
      </c>
      <c r="BC219" s="13" t="s">
        <v>721</v>
      </c>
      <c r="BD219" s="16">
        <v>17.8</v>
      </c>
      <c r="BE219" s="16">
        <v>2.7</v>
      </c>
      <c r="BF219" s="16">
        <v>15.3</v>
      </c>
      <c r="BG219" s="16">
        <v>99.6</v>
      </c>
      <c r="BH219" s="13">
        <v>2</v>
      </c>
      <c r="BI219" s="13">
        <v>1</v>
      </c>
      <c r="BJ219" s="13">
        <v>2</v>
      </c>
      <c r="BK219" s="13">
        <v>2</v>
      </c>
      <c r="BL219" s="13">
        <v>2</v>
      </c>
      <c r="BM219" s="13">
        <v>2</v>
      </c>
      <c r="BN219" s="13">
        <v>1</v>
      </c>
      <c r="BO219" s="13">
        <v>3</v>
      </c>
    </row>
    <row r="220" spans="1:67" ht="15.6" x14ac:dyDescent="0.3">
      <c r="A220">
        <v>204</v>
      </c>
      <c r="B220" t="s">
        <v>494</v>
      </c>
      <c r="C220" s="9">
        <v>242850</v>
      </c>
      <c r="D220" s="11">
        <v>203</v>
      </c>
      <c r="E220" s="11">
        <v>211938</v>
      </c>
      <c r="F220" s="11">
        <v>2021</v>
      </c>
      <c r="G220" s="5" t="s">
        <v>67</v>
      </c>
      <c r="H220" s="5">
        <v>2023</v>
      </c>
      <c r="I220" s="5" t="s">
        <v>301</v>
      </c>
      <c r="J220" s="5">
        <v>2</v>
      </c>
      <c r="K220" s="5">
        <v>2</v>
      </c>
      <c r="L220" s="5" t="s">
        <v>62</v>
      </c>
      <c r="M220" s="5">
        <v>5.73</v>
      </c>
      <c r="N220" s="5">
        <v>10.28</v>
      </c>
      <c r="O220" s="5">
        <v>12.39</v>
      </c>
      <c r="P220" s="5">
        <v>9.57</v>
      </c>
      <c r="Q220" s="5">
        <v>1.17</v>
      </c>
      <c r="R220" s="5">
        <v>0.75</v>
      </c>
      <c r="S220" s="5">
        <v>1.78</v>
      </c>
      <c r="T220" s="5">
        <v>2.15</v>
      </c>
      <c r="U220" s="5">
        <v>20.329999999999998</v>
      </c>
      <c r="V220" s="5">
        <v>16.309999999999999</v>
      </c>
      <c r="W220" s="5">
        <v>0.63</v>
      </c>
      <c r="X220" s="5">
        <v>0.63</v>
      </c>
      <c r="Y220" s="5">
        <v>-0.36</v>
      </c>
      <c r="Z220" s="5">
        <v>-17.84</v>
      </c>
      <c r="AA220" s="5">
        <v>14.81</v>
      </c>
      <c r="AB220" s="5">
        <v>0.95</v>
      </c>
      <c r="AC220" s="5">
        <v>-79.489999999999995</v>
      </c>
      <c r="AD220" s="5">
        <v>-0.99</v>
      </c>
      <c r="AE220" s="5">
        <v>-0.49</v>
      </c>
      <c r="AF220" s="5">
        <v>-0.27</v>
      </c>
      <c r="AG220" s="5">
        <v>0</v>
      </c>
      <c r="AH220" s="5">
        <v>0.19</v>
      </c>
      <c r="AI220" s="5">
        <v>0.19</v>
      </c>
      <c r="AJ220" s="5">
        <v>0.01</v>
      </c>
      <c r="AK220" s="5">
        <v>0.02</v>
      </c>
      <c r="AL220" s="5">
        <v>7.0000000000000007E-2</v>
      </c>
      <c r="AM220" s="5">
        <v>0.09</v>
      </c>
      <c r="AN220" s="5">
        <v>0.6</v>
      </c>
      <c r="AO220" s="5">
        <v>-0.56000000000000005</v>
      </c>
      <c r="AP220" s="5">
        <v>1.19</v>
      </c>
      <c r="AQ220" s="5">
        <v>0</v>
      </c>
      <c r="AR220" s="5">
        <v>-0.26</v>
      </c>
      <c r="AS220" s="5">
        <v>0.11</v>
      </c>
      <c r="AT220" s="5">
        <v>-0.41</v>
      </c>
      <c r="AU220" s="5">
        <v>0.35</v>
      </c>
      <c r="AV220" s="25">
        <v>153.33000000000001</v>
      </c>
      <c r="AW220" s="25">
        <v>216.4555</v>
      </c>
      <c r="AX220" s="26">
        <v>217</v>
      </c>
      <c r="AY220" s="27">
        <v>204.02249999999901</v>
      </c>
      <c r="AZ220" s="26">
        <v>208</v>
      </c>
      <c r="BA220" s="27">
        <v>208.3295</v>
      </c>
      <c r="BB220" s="26">
        <v>149</v>
      </c>
      <c r="BC220" s="13" t="s">
        <v>727</v>
      </c>
      <c r="BD220" s="16">
        <v>18.3</v>
      </c>
      <c r="BE220" s="16">
        <v>2.9</v>
      </c>
      <c r="BF220" s="16">
        <v>15.9</v>
      </c>
      <c r="BG220" s="16">
        <v>99.7</v>
      </c>
      <c r="BH220" s="13">
        <v>2</v>
      </c>
      <c r="BI220" s="13">
        <v>1</v>
      </c>
      <c r="BJ220" s="13">
        <v>2</v>
      </c>
      <c r="BK220" s="13">
        <v>2</v>
      </c>
      <c r="BL220" s="13">
        <v>2</v>
      </c>
      <c r="BM220" s="13">
        <v>2</v>
      </c>
      <c r="BN220" s="13">
        <v>1</v>
      </c>
      <c r="BO220" s="13">
        <v>2</v>
      </c>
    </row>
    <row r="221" spans="1:67" ht="15.6" x14ac:dyDescent="0.3">
      <c r="A221">
        <v>205</v>
      </c>
      <c r="B221" t="s">
        <v>493</v>
      </c>
      <c r="C221" s="9">
        <v>243017</v>
      </c>
      <c r="D221" s="11">
        <v>204</v>
      </c>
      <c r="E221" s="11">
        <v>230290</v>
      </c>
      <c r="F221" s="11">
        <v>2023</v>
      </c>
      <c r="G221" s="5" t="s">
        <v>106</v>
      </c>
      <c r="H221" s="5">
        <v>2023</v>
      </c>
      <c r="I221" s="5" t="s">
        <v>302</v>
      </c>
      <c r="J221" s="5">
        <v>1</v>
      </c>
      <c r="K221" s="5">
        <v>1</v>
      </c>
      <c r="L221" s="5" t="s">
        <v>62</v>
      </c>
      <c r="M221" s="5">
        <v>3.62</v>
      </c>
      <c r="N221" s="5">
        <v>4.88</v>
      </c>
      <c r="O221" s="5">
        <v>6.66</v>
      </c>
      <c r="P221" s="5">
        <v>5.24</v>
      </c>
      <c r="Q221" s="5">
        <v>1.71</v>
      </c>
      <c r="R221" s="5">
        <v>1.19</v>
      </c>
      <c r="S221" s="5">
        <v>1.68</v>
      </c>
      <c r="T221" s="5">
        <v>1.84</v>
      </c>
      <c r="U221" s="5">
        <v>15.19</v>
      </c>
      <c r="V221" s="5">
        <v>14.85</v>
      </c>
      <c r="W221" s="5">
        <v>-0.83</v>
      </c>
      <c r="X221" s="5">
        <v>-1.04</v>
      </c>
      <c r="Y221" s="5">
        <v>-1.52</v>
      </c>
      <c r="Z221" s="5">
        <v>-13.93</v>
      </c>
      <c r="AA221" s="5">
        <v>20.16</v>
      </c>
      <c r="AB221" s="5">
        <v>3.73</v>
      </c>
      <c r="AC221" s="5">
        <v>-36.700000000000003</v>
      </c>
      <c r="AD221" s="5">
        <v>-0.95</v>
      </c>
      <c r="AE221" s="5">
        <v>-0.16</v>
      </c>
      <c r="AF221" s="5">
        <v>-0.27</v>
      </c>
      <c r="AG221" s="5">
        <v>0</v>
      </c>
      <c r="AH221" s="5">
        <v>0.27</v>
      </c>
      <c r="AI221" s="5">
        <v>0.21</v>
      </c>
      <c r="AJ221" s="5">
        <v>0.06</v>
      </c>
      <c r="AK221" s="5">
        <v>7.0000000000000007E-2</v>
      </c>
      <c r="AL221" s="5">
        <v>0.15</v>
      </c>
      <c r="AM221" s="5">
        <v>0.06</v>
      </c>
      <c r="AN221" s="5">
        <v>1.24</v>
      </c>
      <c r="AO221" s="5">
        <v>0.49</v>
      </c>
      <c r="AP221" s="5">
        <v>-0.14000000000000001</v>
      </c>
      <c r="AQ221" s="5">
        <v>0</v>
      </c>
      <c r="AR221" s="5">
        <v>-0.27</v>
      </c>
      <c r="AS221" s="5">
        <v>-0.28999999999999998</v>
      </c>
      <c r="AT221" s="5">
        <v>-0.66</v>
      </c>
      <c r="AU221" s="5">
        <v>0.24</v>
      </c>
      <c r="AV221" s="25">
        <v>153.79</v>
      </c>
      <c r="AW221" s="25">
        <v>226.40949999999901</v>
      </c>
      <c r="AX221" s="26">
        <v>141</v>
      </c>
      <c r="AY221" s="27">
        <v>214.80949999999899</v>
      </c>
      <c r="AZ221" s="26">
        <v>131</v>
      </c>
      <c r="BA221" s="27">
        <v>204.40899999999999</v>
      </c>
      <c r="BB221" s="26">
        <v>176</v>
      </c>
      <c r="BC221" s="13" t="s">
        <v>723</v>
      </c>
      <c r="BD221" s="16">
        <v>18</v>
      </c>
      <c r="BE221" s="16">
        <v>3.8</v>
      </c>
      <c r="BF221" s="16">
        <v>21.2</v>
      </c>
      <c r="BG221" s="16">
        <v>99.4</v>
      </c>
      <c r="BH221" s="13">
        <v>2</v>
      </c>
      <c r="BI221" s="13">
        <v>1</v>
      </c>
      <c r="BJ221" s="13">
        <v>1</v>
      </c>
      <c r="BK221" s="13">
        <v>3</v>
      </c>
      <c r="BL221" s="13">
        <v>2</v>
      </c>
      <c r="BM221" s="13">
        <v>2</v>
      </c>
      <c r="BN221" s="13">
        <v>1</v>
      </c>
      <c r="BO221" s="13">
        <v>2</v>
      </c>
    </row>
    <row r="222" spans="1:67" ht="15.6" x14ac:dyDescent="0.3">
      <c r="A222">
        <v>206</v>
      </c>
      <c r="B222" t="s">
        <v>492</v>
      </c>
      <c r="C222" s="9">
        <v>241357</v>
      </c>
      <c r="D222" s="11">
        <v>205</v>
      </c>
      <c r="E222" s="11">
        <v>201212</v>
      </c>
      <c r="F222" s="11">
        <v>2020</v>
      </c>
      <c r="G222" s="5" t="s">
        <v>193</v>
      </c>
      <c r="H222" s="5">
        <v>2022</v>
      </c>
      <c r="I222" s="5" t="s">
        <v>303</v>
      </c>
      <c r="J222" s="5">
        <v>2</v>
      </c>
      <c r="K222" s="5">
        <v>2</v>
      </c>
      <c r="L222" s="5" t="s">
        <v>59</v>
      </c>
      <c r="M222" s="5">
        <v>4.33</v>
      </c>
      <c r="N222" s="5">
        <v>5.08</v>
      </c>
      <c r="O222" s="5">
        <v>7.7</v>
      </c>
      <c r="P222" s="5">
        <v>6.31</v>
      </c>
      <c r="Q222" s="5">
        <v>1.86</v>
      </c>
      <c r="R222" s="5">
        <v>1.5</v>
      </c>
      <c r="S222" s="5">
        <v>2.91</v>
      </c>
      <c r="T222" s="5">
        <v>3.4</v>
      </c>
      <c r="U222" s="5">
        <v>16.62</v>
      </c>
      <c r="V222" s="5">
        <v>9.09</v>
      </c>
      <c r="W222" s="5">
        <v>-0.32</v>
      </c>
      <c r="X222" s="5">
        <v>-0.61</v>
      </c>
      <c r="Y222" s="5">
        <v>-1.8</v>
      </c>
      <c r="Z222" s="5">
        <v>-13.69</v>
      </c>
      <c r="AA222" s="5">
        <v>18</v>
      </c>
      <c r="AB222" s="5">
        <v>0.37</v>
      </c>
      <c r="AC222" s="5">
        <v>-50.98</v>
      </c>
      <c r="AD222" s="5">
        <v>-0.82</v>
      </c>
      <c r="AE222" s="5">
        <v>-0.68</v>
      </c>
      <c r="AF222" s="5">
        <v>-0.44</v>
      </c>
      <c r="AG222" s="5">
        <v>0</v>
      </c>
      <c r="AH222" s="5">
        <v>0.21</v>
      </c>
      <c r="AI222" s="5">
        <v>0.13</v>
      </c>
      <c r="AJ222" s="5">
        <v>0.08</v>
      </c>
      <c r="AK222" s="5">
        <v>-0.01</v>
      </c>
      <c r="AL222" s="5">
        <v>0.02</v>
      </c>
      <c r="AM222" s="5">
        <v>7.0000000000000007E-2</v>
      </c>
      <c r="AN222" s="5">
        <v>1.27</v>
      </c>
      <c r="AO222" s="5">
        <v>-0.46</v>
      </c>
      <c r="AP222" s="5">
        <v>0.81</v>
      </c>
      <c r="AQ222" s="5">
        <v>0</v>
      </c>
      <c r="AR222" s="5">
        <v>-0.54</v>
      </c>
      <c r="AS222" s="5">
        <v>-0.79</v>
      </c>
      <c r="AT222" s="5">
        <v>-0.65</v>
      </c>
      <c r="AU222" s="5">
        <v>0.32</v>
      </c>
      <c r="AV222" s="25">
        <v>150.44</v>
      </c>
      <c r="AW222" s="25">
        <v>226.7235</v>
      </c>
      <c r="AX222" s="26">
        <v>139</v>
      </c>
      <c r="AY222" s="27">
        <v>212.49199999999999</v>
      </c>
      <c r="AZ222" s="26">
        <v>149</v>
      </c>
      <c r="BA222" s="27">
        <v>209.0445</v>
      </c>
      <c r="BB222" s="26">
        <v>140</v>
      </c>
      <c r="BC222" s="13"/>
      <c r="BD222" s="16">
        <v>17.7</v>
      </c>
      <c r="BE222" s="16">
        <v>2.8</v>
      </c>
      <c r="BF222" s="16">
        <v>15.8</v>
      </c>
      <c r="BG222" s="16">
        <v>99.7</v>
      </c>
      <c r="BH222" s="13">
        <v>2</v>
      </c>
      <c r="BI222" s="13">
        <v>1</v>
      </c>
      <c r="BJ222" s="13">
        <v>3</v>
      </c>
      <c r="BK222" s="13">
        <v>3</v>
      </c>
      <c r="BL222" s="13">
        <v>2</v>
      </c>
      <c r="BM222" s="13">
        <v>2</v>
      </c>
      <c r="BN222" s="13">
        <v>1</v>
      </c>
      <c r="BO222" s="13">
        <v>3</v>
      </c>
    </row>
    <row r="223" spans="1:67" ht="15.6" x14ac:dyDescent="0.3">
      <c r="A223">
        <v>207</v>
      </c>
      <c r="B223" t="s">
        <v>491</v>
      </c>
      <c r="C223" s="9">
        <v>241979</v>
      </c>
      <c r="D223" s="11">
        <v>206</v>
      </c>
      <c r="E223" s="11">
        <v>220032</v>
      </c>
      <c r="F223" s="11">
        <v>2022</v>
      </c>
      <c r="G223" s="5" t="s">
        <v>88</v>
      </c>
      <c r="H223" s="5">
        <v>2021</v>
      </c>
      <c r="I223" s="5" t="s">
        <v>304</v>
      </c>
      <c r="J223" s="5">
        <v>2</v>
      </c>
      <c r="K223" s="5">
        <v>2</v>
      </c>
      <c r="L223" s="5" t="s">
        <v>62</v>
      </c>
      <c r="M223" s="5">
        <v>3.7</v>
      </c>
      <c r="N223" s="5">
        <v>6.59</v>
      </c>
      <c r="O223" s="5">
        <v>9.9499999999999993</v>
      </c>
      <c r="P223" s="5">
        <v>8.19</v>
      </c>
      <c r="Q223" s="5">
        <v>1.4</v>
      </c>
      <c r="R223" s="5">
        <v>1.1100000000000001</v>
      </c>
      <c r="S223" s="5">
        <v>3.11</v>
      </c>
      <c r="T223" s="5">
        <v>3.57</v>
      </c>
      <c r="U223" s="5">
        <v>10.82</v>
      </c>
      <c r="V223" s="5">
        <v>7.29</v>
      </c>
      <c r="W223" s="5">
        <v>-0.96</v>
      </c>
      <c r="X223" s="5">
        <v>-1.31</v>
      </c>
      <c r="Y223" s="5">
        <v>-0.86</v>
      </c>
      <c r="Z223" s="5">
        <v>-5.82</v>
      </c>
      <c r="AA223" s="5">
        <v>16.7</v>
      </c>
      <c r="AB223" s="5">
        <v>-2.0099999999999998</v>
      </c>
      <c r="AC223" s="5">
        <v>-60.54</v>
      </c>
      <c r="AD223" s="5">
        <v>-1.2</v>
      </c>
      <c r="AE223" s="5">
        <v>-0.28000000000000003</v>
      </c>
      <c r="AF223" s="5">
        <v>-0.48</v>
      </c>
      <c r="AG223" s="5">
        <v>0</v>
      </c>
      <c r="AH223" s="5">
        <v>0.27</v>
      </c>
      <c r="AI223" s="5">
        <v>0.21</v>
      </c>
      <c r="AJ223" s="5">
        <v>7.0000000000000007E-2</v>
      </c>
      <c r="AK223" s="5">
        <v>0.02</v>
      </c>
      <c r="AL223" s="5">
        <v>0.12</v>
      </c>
      <c r="AM223" s="5">
        <v>0.08</v>
      </c>
      <c r="AN223" s="5">
        <v>0.49</v>
      </c>
      <c r="AO223" s="5">
        <v>-0.63</v>
      </c>
      <c r="AP223" s="5">
        <v>0.93</v>
      </c>
      <c r="AQ223" s="5">
        <v>0</v>
      </c>
      <c r="AR223" s="5">
        <v>-0.33</v>
      </c>
      <c r="AS223" s="5">
        <v>-0.28999999999999998</v>
      </c>
      <c r="AT223" s="5">
        <v>-0.26</v>
      </c>
      <c r="AU223" s="5">
        <v>0.41</v>
      </c>
      <c r="AV223" s="25">
        <v>158.82</v>
      </c>
      <c r="AW223" s="25">
        <v>226.637</v>
      </c>
      <c r="AX223" s="26">
        <v>140</v>
      </c>
      <c r="AY223" s="27">
        <v>214.3545</v>
      </c>
      <c r="AZ223" s="26">
        <v>134</v>
      </c>
      <c r="BA223" s="27">
        <v>207.47649999999999</v>
      </c>
      <c r="BB223" s="26">
        <v>156</v>
      </c>
      <c r="BC223" s="13"/>
      <c r="BD223" s="16">
        <v>16.2</v>
      </c>
      <c r="BE223" s="16">
        <v>2.7</v>
      </c>
      <c r="BF223" s="16">
        <v>16.7</v>
      </c>
      <c r="BG223" s="16">
        <v>99.7</v>
      </c>
      <c r="BH223" s="13">
        <v>2</v>
      </c>
      <c r="BI223" s="13">
        <v>1</v>
      </c>
      <c r="BJ223" s="13">
        <v>2</v>
      </c>
      <c r="BK223" s="13">
        <v>2</v>
      </c>
      <c r="BL223" s="13">
        <v>2</v>
      </c>
      <c r="BM223" s="13">
        <v>3</v>
      </c>
      <c r="BN223" s="13">
        <v>1</v>
      </c>
      <c r="BO223" s="13">
        <v>2</v>
      </c>
    </row>
    <row r="224" spans="1:67" ht="15.6" x14ac:dyDescent="0.3">
      <c r="A224">
        <v>208</v>
      </c>
      <c r="B224" s="10" t="s">
        <v>490</v>
      </c>
      <c r="C224" s="9">
        <v>243048</v>
      </c>
      <c r="D224" s="12">
        <v>207</v>
      </c>
      <c r="E224" s="11">
        <v>222364</v>
      </c>
      <c r="F224" s="12">
        <v>2022</v>
      </c>
      <c r="G224" s="5" t="s">
        <v>65</v>
      </c>
      <c r="H224" s="5">
        <v>2023</v>
      </c>
      <c r="I224" s="5" t="s">
        <v>305</v>
      </c>
      <c r="J224" s="5">
        <v>1</v>
      </c>
      <c r="K224" s="5">
        <v>1</v>
      </c>
      <c r="L224" s="5" t="s">
        <v>62</v>
      </c>
      <c r="M224" s="5">
        <v>4.37</v>
      </c>
      <c r="N224" s="5">
        <v>5.26</v>
      </c>
      <c r="O224" s="5">
        <v>7.14</v>
      </c>
      <c r="P224" s="5">
        <v>3.66</v>
      </c>
      <c r="Q224" s="5">
        <v>0.95</v>
      </c>
      <c r="R224" s="5">
        <v>0.6</v>
      </c>
      <c r="S224" s="5">
        <v>1.35</v>
      </c>
      <c r="T224" s="5">
        <v>1.56</v>
      </c>
      <c r="U224" s="5">
        <v>24.77</v>
      </c>
      <c r="V224" s="5">
        <v>23.1</v>
      </c>
      <c r="W224" s="5">
        <v>-0.57999999999999996</v>
      </c>
      <c r="X224" s="5">
        <v>-0.48</v>
      </c>
      <c r="Y224" s="5">
        <v>-1.03</v>
      </c>
      <c r="Z224" s="5">
        <v>-14.24</v>
      </c>
      <c r="AA224" s="5">
        <v>16.13</v>
      </c>
      <c r="AB224" s="5">
        <v>0.22</v>
      </c>
      <c r="AC224" s="5">
        <v>-47.01</v>
      </c>
      <c r="AD224" s="5">
        <v>-0.7</v>
      </c>
      <c r="AE224" s="5">
        <v>-0.15</v>
      </c>
      <c r="AF224" s="5">
        <v>-0.27</v>
      </c>
      <c r="AG224" s="5">
        <v>0</v>
      </c>
      <c r="AH224" s="5">
        <v>0.15</v>
      </c>
      <c r="AI224" s="5">
        <v>0.14000000000000001</v>
      </c>
      <c r="AJ224" s="5">
        <v>0.05</v>
      </c>
      <c r="AK224" s="5">
        <v>-0.04</v>
      </c>
      <c r="AL224" s="5">
        <v>-0.02</v>
      </c>
      <c r="AM224" s="5">
        <v>7.0000000000000007E-2</v>
      </c>
      <c r="AN224" s="5">
        <v>-0.11</v>
      </c>
      <c r="AO224" s="5">
        <v>0.19</v>
      </c>
      <c r="AP224" s="5">
        <v>1.37</v>
      </c>
      <c r="AQ224" s="5">
        <v>0</v>
      </c>
      <c r="AR224" s="5">
        <v>-0.11</v>
      </c>
      <c r="AS224" s="5">
        <v>0.22</v>
      </c>
      <c r="AT224" s="5">
        <v>-0.56000000000000005</v>
      </c>
      <c r="AU224" s="5">
        <v>0.26</v>
      </c>
      <c r="AV224" s="25">
        <v>156.31</v>
      </c>
      <c r="AW224" s="25">
        <v>222.376</v>
      </c>
      <c r="AX224" s="26">
        <v>174</v>
      </c>
      <c r="AY224" s="27">
        <v>220.00649999999999</v>
      </c>
      <c r="AZ224" s="26">
        <v>90</v>
      </c>
      <c r="BA224" s="27">
        <v>201.249</v>
      </c>
      <c r="BB224" s="26">
        <v>203</v>
      </c>
      <c r="BC224" s="13" t="s">
        <v>721</v>
      </c>
      <c r="BD224" s="16">
        <f>_xlfn.XLOOKUP(Table8102215333451615[[#This Row],[VID]],'[4]Replacement rams wool data'!$B:$B,'[4]Replacement rams wool data'!$D:$D)</f>
        <v>16.8</v>
      </c>
      <c r="BE224" s="16">
        <f>_xlfn.XLOOKUP(Table8102215333451615[[#This Row],[VID]],'[4]Replacement rams wool data'!$B:$B,'[4]Replacement rams wool data'!$E:$E)</f>
        <v>2.8</v>
      </c>
      <c r="BF224" s="16">
        <f>_xlfn.XLOOKUP(Table8102215333451615[[#This Row],[VID]],'[4]Replacement rams wool data'!$B:$B,'[4]Replacement rams wool data'!$F:$F)</f>
        <v>16.8</v>
      </c>
      <c r="BG224" s="16">
        <f>_xlfn.XLOOKUP(Table8102215333451615[[#This Row],[VID]],'[4]Replacement rams wool data'!$B:$B,'[4]Replacement rams wool data'!$G:$G)</f>
        <v>99.8</v>
      </c>
      <c r="BH224" s="13">
        <v>2</v>
      </c>
      <c r="BI224" s="13">
        <v>1</v>
      </c>
      <c r="BJ224" s="13">
        <v>1</v>
      </c>
      <c r="BK224" s="13">
        <v>2</v>
      </c>
      <c r="BL224" s="13">
        <v>2</v>
      </c>
      <c r="BM224" s="13">
        <v>2</v>
      </c>
      <c r="BN224" s="13">
        <v>1</v>
      </c>
      <c r="BO224" s="13">
        <v>1</v>
      </c>
    </row>
    <row r="225" spans="1:67" ht="15.6" x14ac:dyDescent="0.3">
      <c r="A225">
        <v>209</v>
      </c>
      <c r="B225" t="s">
        <v>489</v>
      </c>
      <c r="C225" s="9">
        <v>241844</v>
      </c>
      <c r="D225" s="11">
        <v>208</v>
      </c>
      <c r="E225" s="11">
        <v>223285</v>
      </c>
      <c r="F225" s="11">
        <v>2022</v>
      </c>
      <c r="G225" s="5" t="s">
        <v>69</v>
      </c>
      <c r="H225" s="5">
        <v>2021</v>
      </c>
      <c r="I225" s="5" t="s">
        <v>306</v>
      </c>
      <c r="J225" s="5">
        <v>2</v>
      </c>
      <c r="K225" s="5">
        <v>2</v>
      </c>
      <c r="L225" s="5" t="s">
        <v>62</v>
      </c>
      <c r="M225" s="5">
        <v>5.74</v>
      </c>
      <c r="N225" s="5">
        <v>9.98</v>
      </c>
      <c r="O225" s="5">
        <v>13.71</v>
      </c>
      <c r="P225" s="5">
        <v>11.95</v>
      </c>
      <c r="Q225" s="5">
        <v>1.95</v>
      </c>
      <c r="R225" s="5">
        <v>1.07</v>
      </c>
      <c r="S225" s="5">
        <v>0.55000000000000004</v>
      </c>
      <c r="T225" s="5">
        <v>0.48</v>
      </c>
      <c r="U225" s="5">
        <v>27.26</v>
      </c>
      <c r="V225" s="5">
        <v>13.46</v>
      </c>
      <c r="W225" s="5">
        <v>-0.11</v>
      </c>
      <c r="X225" s="5">
        <v>-0.7</v>
      </c>
      <c r="Y225" s="5">
        <v>-1.7</v>
      </c>
      <c r="Z225" s="5">
        <v>-15.17</v>
      </c>
      <c r="AA225" s="5">
        <v>22.51</v>
      </c>
      <c r="AB225" s="5">
        <v>-0.24</v>
      </c>
      <c r="AC225" s="5">
        <v>-47.9</v>
      </c>
      <c r="AD225" s="5">
        <v>-1.1100000000000001</v>
      </c>
      <c r="AE225" s="5">
        <v>-0.68</v>
      </c>
      <c r="AF225" s="5">
        <v>-0.09</v>
      </c>
      <c r="AG225" s="5">
        <v>0</v>
      </c>
      <c r="AH225" s="5">
        <v>0.21</v>
      </c>
      <c r="AI225" s="5">
        <v>0.09</v>
      </c>
      <c r="AJ225" s="5">
        <v>0</v>
      </c>
      <c r="AK225" s="5">
        <v>0.05</v>
      </c>
      <c r="AL225" s="5">
        <v>0.15</v>
      </c>
      <c r="AM225" s="5">
        <v>7.0000000000000007E-2</v>
      </c>
      <c r="AN225" s="5">
        <v>0.38</v>
      </c>
      <c r="AO225" s="5">
        <v>0.02</v>
      </c>
      <c r="AP225" s="5">
        <v>2.35</v>
      </c>
      <c r="AQ225" s="5">
        <v>0</v>
      </c>
      <c r="AR225" s="5">
        <v>-0.27</v>
      </c>
      <c r="AS225" s="5">
        <v>-0.13</v>
      </c>
      <c r="AT225" s="5">
        <v>-0.4</v>
      </c>
      <c r="AU225" s="5">
        <v>0.21</v>
      </c>
      <c r="AV225" s="25">
        <v>156.38999999999999</v>
      </c>
      <c r="AW225" s="25">
        <v>218.87700000000001</v>
      </c>
      <c r="AX225" s="26">
        <v>203</v>
      </c>
      <c r="AY225" s="27">
        <v>205.82300000000001</v>
      </c>
      <c r="AZ225" s="26">
        <v>198</v>
      </c>
      <c r="BA225" s="27">
        <v>199.33949999999999</v>
      </c>
      <c r="BB225" s="26">
        <v>220</v>
      </c>
      <c r="BC225" s="13"/>
      <c r="BD225" s="16">
        <v>17.399999999999999</v>
      </c>
      <c r="BE225" s="16">
        <v>2.8</v>
      </c>
      <c r="BF225" s="16">
        <v>16.3</v>
      </c>
      <c r="BG225" s="16">
        <v>99.7</v>
      </c>
      <c r="BH225" s="13">
        <v>2</v>
      </c>
      <c r="BI225" s="13">
        <v>1</v>
      </c>
      <c r="BJ225" s="13">
        <v>1</v>
      </c>
      <c r="BK225" s="13">
        <v>2</v>
      </c>
      <c r="BL225" s="13">
        <v>2</v>
      </c>
      <c r="BM225" s="13">
        <v>1</v>
      </c>
      <c r="BN225" s="13">
        <v>1</v>
      </c>
      <c r="BO225" s="13">
        <v>3</v>
      </c>
    </row>
    <row r="226" spans="1:67" ht="15.6" x14ac:dyDescent="0.3">
      <c r="A226">
        <v>210</v>
      </c>
      <c r="B226" t="s">
        <v>488</v>
      </c>
      <c r="C226" s="9">
        <v>240320</v>
      </c>
      <c r="D226" s="11">
        <v>209</v>
      </c>
      <c r="E226" s="11">
        <v>230290</v>
      </c>
      <c r="F226" s="11">
        <v>2023</v>
      </c>
      <c r="G226" s="5" t="s">
        <v>106</v>
      </c>
      <c r="H226" s="5">
        <v>2018</v>
      </c>
      <c r="I226" s="5" t="s">
        <v>307</v>
      </c>
      <c r="J226" s="5">
        <v>2</v>
      </c>
      <c r="K226" s="5">
        <v>1</v>
      </c>
      <c r="L226" s="5" t="s">
        <v>62</v>
      </c>
      <c r="M226" s="5">
        <v>2.87</v>
      </c>
      <c r="N226" s="5">
        <v>4.4800000000000004</v>
      </c>
      <c r="O226" s="5">
        <v>6.48</v>
      </c>
      <c r="P226" s="5">
        <v>2.98</v>
      </c>
      <c r="Q226" s="5">
        <v>2.79</v>
      </c>
      <c r="R226" s="5">
        <v>2.21</v>
      </c>
      <c r="S226" s="5">
        <v>2.17</v>
      </c>
      <c r="T226" s="5">
        <v>2.67</v>
      </c>
      <c r="U226" s="5">
        <v>15.14</v>
      </c>
      <c r="V226" s="5">
        <v>10.53</v>
      </c>
      <c r="W226" s="5">
        <v>0.03</v>
      </c>
      <c r="X226" s="5">
        <v>-0.49</v>
      </c>
      <c r="Y226" s="5">
        <v>-2.62</v>
      </c>
      <c r="Z226" s="5">
        <v>-16.82</v>
      </c>
      <c r="AA226" s="5">
        <v>18.43</v>
      </c>
      <c r="AB226" s="5">
        <v>3.86</v>
      </c>
      <c r="AC226" s="5">
        <v>-49.2</v>
      </c>
      <c r="AD226" s="5">
        <v>-0.93</v>
      </c>
      <c r="AE226" s="5">
        <v>-0.4</v>
      </c>
      <c r="AF226" s="5">
        <v>-0.17</v>
      </c>
      <c r="AG226" s="5">
        <v>0</v>
      </c>
      <c r="AH226" s="5">
        <v>0.28000000000000003</v>
      </c>
      <c r="AI226" s="5">
        <v>0.31</v>
      </c>
      <c r="AJ226" s="5">
        <v>0.08</v>
      </c>
      <c r="AK226" s="5">
        <v>0.05</v>
      </c>
      <c r="AL226" s="5">
        <v>0.08</v>
      </c>
      <c r="AM226" s="5">
        <v>0.08</v>
      </c>
      <c r="AN226" s="5">
        <v>0.44</v>
      </c>
      <c r="AO226" s="5">
        <v>0.21</v>
      </c>
      <c r="AP226" s="5">
        <v>-0.12</v>
      </c>
      <c r="AQ226" s="5">
        <v>0</v>
      </c>
      <c r="AR226" s="5">
        <v>-0.02</v>
      </c>
      <c r="AS226" s="5">
        <v>-0.4</v>
      </c>
      <c r="AT226" s="5">
        <v>-0.47</v>
      </c>
      <c r="AU226" s="5">
        <v>0.27</v>
      </c>
      <c r="AV226" s="25">
        <v>152.86000000000001</v>
      </c>
      <c r="AW226" s="25">
        <v>227.1455</v>
      </c>
      <c r="AX226" s="26">
        <v>136</v>
      </c>
      <c r="AY226" s="27">
        <v>212.053</v>
      </c>
      <c r="AZ226" s="26">
        <v>156</v>
      </c>
      <c r="BA226" s="27">
        <v>211.33699999999999</v>
      </c>
      <c r="BB226" s="26">
        <v>124</v>
      </c>
      <c r="BC226" s="13" t="s">
        <v>722</v>
      </c>
      <c r="BD226" s="16">
        <v>18.100000000000001</v>
      </c>
      <c r="BE226" s="16">
        <v>2.7</v>
      </c>
      <c r="BF226" s="16">
        <v>15</v>
      </c>
      <c r="BG226" s="16">
        <v>99.5</v>
      </c>
      <c r="BH226" s="13">
        <v>2</v>
      </c>
      <c r="BI226" s="13">
        <v>1</v>
      </c>
      <c r="BJ226" s="13">
        <v>2</v>
      </c>
      <c r="BK226" s="13">
        <v>2</v>
      </c>
      <c r="BL226" s="13">
        <v>2</v>
      </c>
      <c r="BM226" s="13">
        <v>1</v>
      </c>
      <c r="BN226" s="13">
        <v>1</v>
      </c>
      <c r="BO226" s="13">
        <v>1</v>
      </c>
    </row>
    <row r="227" spans="1:67" ht="15.6" x14ac:dyDescent="0.3">
      <c r="A227">
        <v>211</v>
      </c>
      <c r="B227" t="s">
        <v>487</v>
      </c>
      <c r="C227" s="9">
        <v>240842</v>
      </c>
      <c r="D227" s="11">
        <v>210</v>
      </c>
      <c r="E227" s="11" t="s">
        <v>700</v>
      </c>
      <c r="F227" s="11">
        <v>2022</v>
      </c>
      <c r="G227" s="5" t="s">
        <v>72</v>
      </c>
      <c r="H227" s="5">
        <v>2022</v>
      </c>
      <c r="I227" s="5" t="s">
        <v>308</v>
      </c>
      <c r="J227" s="5">
        <v>2</v>
      </c>
      <c r="K227" s="5">
        <v>2</v>
      </c>
      <c r="L227" s="5" t="s">
        <v>62</v>
      </c>
      <c r="M227" s="5">
        <v>4.84</v>
      </c>
      <c r="N227" s="5">
        <v>5.73</v>
      </c>
      <c r="O227" s="5">
        <v>7.74</v>
      </c>
      <c r="P227" s="5">
        <v>5.08</v>
      </c>
      <c r="Q227" s="5">
        <v>2.57</v>
      </c>
      <c r="R227" s="5">
        <v>2.1800000000000002</v>
      </c>
      <c r="S227" s="5">
        <v>2.77</v>
      </c>
      <c r="T227" s="5">
        <v>3.23</v>
      </c>
      <c r="U227" s="5">
        <v>20.85</v>
      </c>
      <c r="V227" s="5">
        <v>15.66</v>
      </c>
      <c r="W227" s="5">
        <v>-0.79</v>
      </c>
      <c r="X227" s="5">
        <v>-0.8</v>
      </c>
      <c r="Y227" s="5">
        <v>-0.91</v>
      </c>
      <c r="Z227" s="5">
        <v>-12.54</v>
      </c>
      <c r="AA227" s="5">
        <v>21.09</v>
      </c>
      <c r="AB227" s="5">
        <v>-1.46</v>
      </c>
      <c r="AC227" s="5">
        <v>-59.83</v>
      </c>
      <c r="AD227" s="5">
        <v>-0.77</v>
      </c>
      <c r="AE227" s="5">
        <v>0.14000000000000001</v>
      </c>
      <c r="AF227" s="5">
        <v>-0.28000000000000003</v>
      </c>
      <c r="AG227" s="5">
        <v>0</v>
      </c>
      <c r="AH227" s="5">
        <v>0.24</v>
      </c>
      <c r="AI227" s="5">
        <v>0.09</v>
      </c>
      <c r="AJ227" s="5">
        <v>7.0000000000000007E-2</v>
      </c>
      <c r="AK227" s="5">
        <v>0.02</v>
      </c>
      <c r="AL227" s="5">
        <v>0.14000000000000001</v>
      </c>
      <c r="AM227" s="5">
        <v>0.04</v>
      </c>
      <c r="AN227" s="5">
        <v>0.19</v>
      </c>
      <c r="AO227" s="5">
        <v>0.27</v>
      </c>
      <c r="AP227" s="5">
        <v>-0.98</v>
      </c>
      <c r="AQ227" s="5">
        <v>0</v>
      </c>
      <c r="AR227" s="5">
        <v>-0.5</v>
      </c>
      <c r="AS227" s="5">
        <v>-0.78</v>
      </c>
      <c r="AT227" s="5">
        <v>-0.54</v>
      </c>
      <c r="AU227" s="5">
        <v>0.42</v>
      </c>
      <c r="AV227" s="25">
        <v>153.22999999999999</v>
      </c>
      <c r="AW227" s="25">
        <v>242.65299999999999</v>
      </c>
      <c r="AX227" s="26">
        <v>35</v>
      </c>
      <c r="AY227" s="27">
        <v>231.2645</v>
      </c>
      <c r="AZ227" s="26">
        <v>34</v>
      </c>
      <c r="BA227" s="27">
        <v>220.676999999999</v>
      </c>
      <c r="BB227" s="26">
        <v>65</v>
      </c>
      <c r="BC227" s="13"/>
      <c r="BD227" s="16">
        <v>17.899999999999999</v>
      </c>
      <c r="BE227" s="16">
        <v>3.6</v>
      </c>
      <c r="BF227" s="16">
        <v>20.100000000000001</v>
      </c>
      <c r="BG227" s="16">
        <v>99.5</v>
      </c>
      <c r="BH227" s="13">
        <v>2</v>
      </c>
      <c r="BI227" s="13">
        <v>1</v>
      </c>
      <c r="BJ227" s="13">
        <v>1</v>
      </c>
      <c r="BK227" s="13">
        <v>2</v>
      </c>
      <c r="BL227" s="13">
        <v>2</v>
      </c>
      <c r="BM227" s="13">
        <v>2</v>
      </c>
      <c r="BN227" s="13">
        <v>1</v>
      </c>
      <c r="BO227" s="13">
        <v>2</v>
      </c>
    </row>
    <row r="228" spans="1:67" ht="15.6" x14ac:dyDescent="0.3">
      <c r="A228">
        <v>212</v>
      </c>
      <c r="B228" t="s">
        <v>486</v>
      </c>
      <c r="C228" s="9">
        <v>242266</v>
      </c>
      <c r="D228" s="11">
        <v>211</v>
      </c>
      <c r="E228" s="11">
        <v>222364</v>
      </c>
      <c r="F228" s="11">
        <v>2022</v>
      </c>
      <c r="G228" s="5" t="s">
        <v>65</v>
      </c>
      <c r="H228" s="5">
        <v>2022</v>
      </c>
      <c r="I228" s="5" t="s">
        <v>309</v>
      </c>
      <c r="J228" s="5">
        <v>1</v>
      </c>
      <c r="K228" s="5">
        <v>1</v>
      </c>
      <c r="L228" s="5" t="s">
        <v>62</v>
      </c>
      <c r="M228" s="5">
        <v>4.2699999999999996</v>
      </c>
      <c r="N228" s="5">
        <v>5.72</v>
      </c>
      <c r="O228" s="5">
        <v>7.23</v>
      </c>
      <c r="P228" s="5">
        <v>6.14</v>
      </c>
      <c r="Q228" s="5">
        <v>2.95</v>
      </c>
      <c r="R228" s="5">
        <v>2.68</v>
      </c>
      <c r="S228" s="5">
        <v>2.36</v>
      </c>
      <c r="T228" s="5">
        <v>2.95</v>
      </c>
      <c r="U228" s="5">
        <v>12</v>
      </c>
      <c r="V228" s="5">
        <v>9.7799999999999994</v>
      </c>
      <c r="W228" s="5">
        <v>-0.54</v>
      </c>
      <c r="X228" s="5">
        <v>-0.98</v>
      </c>
      <c r="Y228" s="5">
        <v>-2.0499999999999998</v>
      </c>
      <c r="Z228" s="5">
        <v>-13.13</v>
      </c>
      <c r="AA228" s="5">
        <v>17.88</v>
      </c>
      <c r="AB228" s="5">
        <v>-0.31</v>
      </c>
      <c r="AC228" s="5">
        <v>-59.7</v>
      </c>
      <c r="AD228" s="5">
        <v>-0.94</v>
      </c>
      <c r="AE228" s="5">
        <v>-0.04</v>
      </c>
      <c r="AF228" s="5">
        <v>-0.31</v>
      </c>
      <c r="AG228" s="5">
        <v>0</v>
      </c>
      <c r="AH228" s="5">
        <v>0.21</v>
      </c>
      <c r="AI228" s="5">
        <v>0.2</v>
      </c>
      <c r="AJ228" s="5">
        <v>0.06</v>
      </c>
      <c r="AK228" s="5">
        <v>0</v>
      </c>
      <c r="AL228" s="5">
        <v>0.01</v>
      </c>
      <c r="AM228" s="5">
        <v>0.09</v>
      </c>
      <c r="AN228" s="5">
        <v>0.04</v>
      </c>
      <c r="AO228" s="5">
        <v>0.21</v>
      </c>
      <c r="AP228" s="5">
        <v>-0.56999999999999995</v>
      </c>
      <c r="AQ228" s="5">
        <v>0</v>
      </c>
      <c r="AR228" s="5">
        <v>-0.21</v>
      </c>
      <c r="AS228" s="5">
        <v>0.4</v>
      </c>
      <c r="AT228" s="5">
        <v>-0.54</v>
      </c>
      <c r="AU228" s="5">
        <v>0.49</v>
      </c>
      <c r="AV228" s="25">
        <v>149.44999999999999</v>
      </c>
      <c r="AW228" s="25">
        <v>225.79750000000001</v>
      </c>
      <c r="AX228" s="26">
        <v>147</v>
      </c>
      <c r="AY228" s="27">
        <v>212.51949999999999</v>
      </c>
      <c r="AZ228" s="26">
        <v>148</v>
      </c>
      <c r="BA228" s="27">
        <v>209.38799999999901</v>
      </c>
      <c r="BB228" s="26">
        <v>134</v>
      </c>
      <c r="BC228" s="13"/>
      <c r="BD228" s="16">
        <v>17.5</v>
      </c>
      <c r="BE228" s="16">
        <v>3.6</v>
      </c>
      <c r="BF228" s="16">
        <v>20.6</v>
      </c>
      <c r="BG228" s="16">
        <v>99.5</v>
      </c>
      <c r="BH228" s="13">
        <v>2</v>
      </c>
      <c r="BI228" s="13">
        <v>1</v>
      </c>
      <c r="BJ228" s="13">
        <v>2</v>
      </c>
      <c r="BK228" s="13">
        <v>2</v>
      </c>
      <c r="BL228" s="13">
        <v>2</v>
      </c>
      <c r="BM228" s="13">
        <v>2</v>
      </c>
      <c r="BN228" s="13">
        <v>1</v>
      </c>
      <c r="BO228" s="13">
        <v>1</v>
      </c>
    </row>
    <row r="229" spans="1:67" ht="15.6" x14ac:dyDescent="0.3">
      <c r="A229">
        <v>213</v>
      </c>
      <c r="B229" t="s">
        <v>485</v>
      </c>
      <c r="C229" s="9">
        <v>240619</v>
      </c>
      <c r="D229" s="11">
        <v>212</v>
      </c>
      <c r="E229" s="11">
        <v>230076</v>
      </c>
      <c r="F229" s="11">
        <v>2023</v>
      </c>
      <c r="G229" s="5" t="s">
        <v>196</v>
      </c>
      <c r="H229" s="5">
        <v>2020</v>
      </c>
      <c r="I229" s="5" t="s">
        <v>310</v>
      </c>
      <c r="J229" s="5">
        <v>2</v>
      </c>
      <c r="K229" s="5">
        <v>2</v>
      </c>
      <c r="L229" s="5" t="s">
        <v>59</v>
      </c>
      <c r="M229" s="5">
        <v>2.96</v>
      </c>
      <c r="N229" s="5">
        <v>5.92</v>
      </c>
      <c r="O229" s="5">
        <v>8.25</v>
      </c>
      <c r="P229" s="5">
        <v>4.76</v>
      </c>
      <c r="Q229" s="5">
        <v>1.78</v>
      </c>
      <c r="R229" s="5">
        <v>1.36</v>
      </c>
      <c r="S229" s="5">
        <v>1.97</v>
      </c>
      <c r="T229" s="5">
        <v>2.35</v>
      </c>
      <c r="U229" s="5">
        <v>21.55</v>
      </c>
      <c r="V229" s="5">
        <v>15.17</v>
      </c>
      <c r="W229" s="5">
        <v>-0.47</v>
      </c>
      <c r="X229" s="5">
        <v>-0.78</v>
      </c>
      <c r="Y229" s="5">
        <v>-1.83</v>
      </c>
      <c r="Z229" s="5">
        <v>-13.55</v>
      </c>
      <c r="AA229" s="5">
        <v>12.79</v>
      </c>
      <c r="AB229" s="5">
        <v>-2.48</v>
      </c>
      <c r="AC229" s="5">
        <v>11.15</v>
      </c>
      <c r="AD229" s="5">
        <v>-0.46</v>
      </c>
      <c r="AE229" s="5">
        <v>-0.69</v>
      </c>
      <c r="AF229" s="5">
        <v>-0.19</v>
      </c>
      <c r="AG229" s="5">
        <v>0</v>
      </c>
      <c r="AH229" s="5">
        <v>0.16</v>
      </c>
      <c r="AI229" s="5">
        <v>-0.01</v>
      </c>
      <c r="AJ229" s="5">
        <v>0.02</v>
      </c>
      <c r="AK229" s="5">
        <v>-0.01</v>
      </c>
      <c r="AL229" s="5">
        <v>0.11</v>
      </c>
      <c r="AM229" s="5">
        <v>0.05</v>
      </c>
      <c r="AN229" s="5">
        <v>0.8</v>
      </c>
      <c r="AO229" s="5">
        <v>-0.19</v>
      </c>
      <c r="AP229" s="5">
        <v>-0.56000000000000005</v>
      </c>
      <c r="AQ229" s="5">
        <v>0</v>
      </c>
      <c r="AR229" s="5">
        <v>-0.28999999999999998</v>
      </c>
      <c r="AS229" s="5">
        <v>-0.27</v>
      </c>
      <c r="AT229" s="5">
        <v>-0.23</v>
      </c>
      <c r="AU229" s="5">
        <v>0.27</v>
      </c>
      <c r="AV229" s="25">
        <v>135.27000000000001</v>
      </c>
      <c r="AW229" s="25">
        <v>198.99100000000001</v>
      </c>
      <c r="AX229" s="26">
        <v>291</v>
      </c>
      <c r="AY229" s="27">
        <v>197.86</v>
      </c>
      <c r="AZ229" s="26">
        <v>248</v>
      </c>
      <c r="BA229" s="27">
        <v>181.75700000000001</v>
      </c>
      <c r="BB229" s="26">
        <v>291</v>
      </c>
      <c r="BC229" s="13" t="s">
        <v>722</v>
      </c>
      <c r="BD229" s="16">
        <v>17.3</v>
      </c>
      <c r="BE229" s="16">
        <v>2.5</v>
      </c>
      <c r="BF229" s="16">
        <v>14.8</v>
      </c>
      <c r="BG229" s="16">
        <v>99.7</v>
      </c>
      <c r="BH229" s="13">
        <v>2</v>
      </c>
      <c r="BI229" s="13">
        <v>1</v>
      </c>
      <c r="BJ229" s="13">
        <v>3</v>
      </c>
      <c r="BK229" s="13">
        <v>2</v>
      </c>
      <c r="BL229" s="13">
        <v>2</v>
      </c>
      <c r="BM229" s="13">
        <v>2</v>
      </c>
      <c r="BN229" s="13">
        <v>1</v>
      </c>
      <c r="BO229" s="13">
        <v>1</v>
      </c>
    </row>
    <row r="230" spans="1:67" ht="15.6" x14ac:dyDescent="0.3">
      <c r="A230">
        <v>214</v>
      </c>
      <c r="B230" t="s">
        <v>484</v>
      </c>
      <c r="C230" s="9">
        <v>240875</v>
      </c>
      <c r="D230" s="11">
        <v>213</v>
      </c>
      <c r="E230" s="11">
        <v>230341</v>
      </c>
      <c r="F230" s="11">
        <v>2023</v>
      </c>
      <c r="G230" s="5" t="s">
        <v>177</v>
      </c>
      <c r="H230" s="5">
        <v>2021</v>
      </c>
      <c r="I230" s="5" t="s">
        <v>311</v>
      </c>
      <c r="J230" s="5">
        <v>2</v>
      </c>
      <c r="K230" s="5">
        <v>2</v>
      </c>
      <c r="L230" s="5" t="s">
        <v>59</v>
      </c>
      <c r="M230" s="5">
        <v>6.58</v>
      </c>
      <c r="N230" s="5">
        <v>10.4</v>
      </c>
      <c r="O230" s="5">
        <v>12.31</v>
      </c>
      <c r="P230" s="5">
        <v>9.57</v>
      </c>
      <c r="Q230" s="5">
        <v>1.48</v>
      </c>
      <c r="R230" s="5">
        <v>1.23</v>
      </c>
      <c r="S230" s="5">
        <v>1.18</v>
      </c>
      <c r="T230" s="5">
        <v>1.69</v>
      </c>
      <c r="U230" s="5">
        <v>10.45</v>
      </c>
      <c r="V230" s="5">
        <v>6.33</v>
      </c>
      <c r="W230" s="5">
        <v>-0.51</v>
      </c>
      <c r="X230" s="5">
        <v>-0.89</v>
      </c>
      <c r="Y230" s="5">
        <v>-2.4700000000000002</v>
      </c>
      <c r="Z230" s="5">
        <v>-9.59</v>
      </c>
      <c r="AA230" s="5">
        <v>18.14</v>
      </c>
      <c r="AB230" s="5">
        <v>-1.79</v>
      </c>
      <c r="AC230" s="5">
        <v>-19.45</v>
      </c>
      <c r="AD230" s="5">
        <v>-1.3</v>
      </c>
      <c r="AE230" s="5">
        <v>-1.1299999999999999</v>
      </c>
      <c r="AF230" s="5">
        <v>-0.65</v>
      </c>
      <c r="AG230" s="5">
        <v>0</v>
      </c>
      <c r="AH230" s="5">
        <v>0.17</v>
      </c>
      <c r="AI230" s="5">
        <v>0.02</v>
      </c>
      <c r="AJ230" s="5">
        <v>0.04</v>
      </c>
      <c r="AK230" s="5">
        <v>0</v>
      </c>
      <c r="AL230" s="5">
        <v>7.0000000000000007E-2</v>
      </c>
      <c r="AM230" s="5">
        <v>0.05</v>
      </c>
      <c r="AN230" s="5">
        <v>-0.09</v>
      </c>
      <c r="AO230" s="5">
        <v>-0.34</v>
      </c>
      <c r="AP230" s="5">
        <v>4.41</v>
      </c>
      <c r="AQ230" s="5">
        <v>0</v>
      </c>
      <c r="AR230" s="5">
        <v>-0.39</v>
      </c>
      <c r="AS230" s="5">
        <v>-0.19</v>
      </c>
      <c r="AT230" s="5">
        <v>-0.27</v>
      </c>
      <c r="AU230" s="5">
        <v>0.28999999999999998</v>
      </c>
      <c r="AV230" s="25">
        <v>150.02000000000001</v>
      </c>
      <c r="AW230" s="25">
        <v>216.68299999999999</v>
      </c>
      <c r="AX230" s="26">
        <v>215</v>
      </c>
      <c r="AY230" s="27">
        <v>199.28100000000001</v>
      </c>
      <c r="AZ230" s="26">
        <v>237</v>
      </c>
      <c r="BA230" s="27">
        <v>202.7405</v>
      </c>
      <c r="BB230" s="26">
        <v>194</v>
      </c>
      <c r="BC230" s="13" t="s">
        <v>722</v>
      </c>
      <c r="BD230" s="16">
        <v>16.899999999999999</v>
      </c>
      <c r="BE230" s="16">
        <v>2.6</v>
      </c>
      <c r="BF230" s="16">
        <v>15.6</v>
      </c>
      <c r="BG230" s="16">
        <v>99.8</v>
      </c>
      <c r="BH230" s="13">
        <v>2</v>
      </c>
      <c r="BI230" s="13">
        <v>1</v>
      </c>
      <c r="BJ230" s="13">
        <v>2</v>
      </c>
      <c r="BK230" s="13">
        <v>2</v>
      </c>
      <c r="BL230" s="13">
        <v>2</v>
      </c>
      <c r="BM230" s="13">
        <v>2</v>
      </c>
      <c r="BN230" s="13">
        <v>1</v>
      </c>
      <c r="BO230" s="13">
        <v>2</v>
      </c>
    </row>
    <row r="231" spans="1:67" ht="15.6" x14ac:dyDescent="0.3">
      <c r="A231">
        <v>215</v>
      </c>
      <c r="B231" t="s">
        <v>483</v>
      </c>
      <c r="C231" s="9">
        <v>240528</v>
      </c>
      <c r="D231" s="11">
        <v>214</v>
      </c>
      <c r="E231" s="11">
        <v>223285</v>
      </c>
      <c r="F231" s="11">
        <v>2022</v>
      </c>
      <c r="G231" s="5" t="s">
        <v>69</v>
      </c>
      <c r="H231" s="5">
        <v>2020</v>
      </c>
      <c r="I231" s="5" t="s">
        <v>312</v>
      </c>
      <c r="J231" s="5">
        <v>2</v>
      </c>
      <c r="K231" s="5">
        <v>2</v>
      </c>
      <c r="L231" s="5" t="s">
        <v>62</v>
      </c>
      <c r="M231" s="5">
        <v>7.59</v>
      </c>
      <c r="N231" s="5">
        <v>10.77</v>
      </c>
      <c r="O231" s="5">
        <v>13.87</v>
      </c>
      <c r="P231" s="5">
        <v>13.17</v>
      </c>
      <c r="Q231" s="5">
        <v>1.59</v>
      </c>
      <c r="R231" s="5">
        <v>1.1599999999999999</v>
      </c>
      <c r="S231" s="5">
        <v>1.02</v>
      </c>
      <c r="T231" s="5">
        <v>1.37</v>
      </c>
      <c r="U231" s="5">
        <v>15.12</v>
      </c>
      <c r="V231" s="5">
        <v>9.26</v>
      </c>
      <c r="W231" s="5">
        <v>-0.52</v>
      </c>
      <c r="X231" s="5">
        <v>-0.98</v>
      </c>
      <c r="Y231" s="5">
        <v>-1.44</v>
      </c>
      <c r="Z231" s="5">
        <v>-10.87</v>
      </c>
      <c r="AA231" s="5">
        <v>15.87</v>
      </c>
      <c r="AB231" s="5">
        <v>-1.9</v>
      </c>
      <c r="AC231" s="5">
        <v>-1.66</v>
      </c>
      <c r="AD231" s="5">
        <v>-1.18</v>
      </c>
      <c r="AE231" s="5">
        <v>-0.97</v>
      </c>
      <c r="AF231" s="5">
        <v>-0.44</v>
      </c>
      <c r="AG231" s="5">
        <v>0</v>
      </c>
      <c r="AH231" s="5">
        <v>0.11</v>
      </c>
      <c r="AI231" s="5">
        <v>-0.08</v>
      </c>
      <c r="AJ231" s="5">
        <v>-0.01</v>
      </c>
      <c r="AK231" s="5">
        <v>-0.02</v>
      </c>
      <c r="AL231" s="5">
        <v>0.03</v>
      </c>
      <c r="AM231" s="5">
        <v>7.0000000000000007E-2</v>
      </c>
      <c r="AN231" s="5">
        <v>-0.19</v>
      </c>
      <c r="AO231" s="5">
        <v>-0.28000000000000003</v>
      </c>
      <c r="AP231" s="5">
        <v>3.44</v>
      </c>
      <c r="AQ231" s="5">
        <v>0</v>
      </c>
      <c r="AR231" s="5">
        <v>-0.71</v>
      </c>
      <c r="AS231" s="5">
        <v>-1.1599999999999999</v>
      </c>
      <c r="AT231" s="5">
        <v>-0.42</v>
      </c>
      <c r="AU231" s="5">
        <v>0.24</v>
      </c>
      <c r="AV231" s="25">
        <v>140.94999999999999</v>
      </c>
      <c r="AW231" s="25">
        <v>207.16849999999999</v>
      </c>
      <c r="AX231" s="26">
        <v>270</v>
      </c>
      <c r="AY231" s="27">
        <v>196.62649999999999</v>
      </c>
      <c r="AZ231" s="26">
        <v>253</v>
      </c>
      <c r="BA231" s="27">
        <v>194.38749999999999</v>
      </c>
      <c r="BB231" s="26">
        <v>248</v>
      </c>
      <c r="BC231" s="13"/>
      <c r="BD231" s="16">
        <v>17.5</v>
      </c>
      <c r="BE231" s="16">
        <v>3.2</v>
      </c>
      <c r="BF231" s="16">
        <v>18.2</v>
      </c>
      <c r="BG231" s="16">
        <v>99.4</v>
      </c>
      <c r="BH231" s="13">
        <v>2</v>
      </c>
      <c r="BI231" s="13">
        <v>1</v>
      </c>
      <c r="BJ231" s="13">
        <v>2</v>
      </c>
      <c r="BK231" s="13">
        <v>2</v>
      </c>
      <c r="BL231" s="13">
        <v>2</v>
      </c>
      <c r="BM231" s="13">
        <v>2</v>
      </c>
      <c r="BN231" s="13">
        <v>1</v>
      </c>
      <c r="BO231" s="13">
        <v>4</v>
      </c>
    </row>
    <row r="232" spans="1:67" ht="15.6" x14ac:dyDescent="0.3">
      <c r="A232">
        <v>216</v>
      </c>
      <c r="B232" t="s">
        <v>482</v>
      </c>
      <c r="C232" s="9">
        <v>241773</v>
      </c>
      <c r="D232" s="11">
        <v>215</v>
      </c>
      <c r="E232" s="11">
        <v>220032</v>
      </c>
      <c r="F232" s="11">
        <v>2022</v>
      </c>
      <c r="G232" s="5" t="s">
        <v>88</v>
      </c>
      <c r="H232" s="5">
        <v>2019</v>
      </c>
      <c r="I232" s="5" t="s">
        <v>89</v>
      </c>
      <c r="J232" s="5">
        <v>2</v>
      </c>
      <c r="K232" s="5">
        <v>2</v>
      </c>
      <c r="L232" s="5" t="s">
        <v>59</v>
      </c>
      <c r="M232" s="5">
        <v>4.62</v>
      </c>
      <c r="N232" s="5">
        <v>8.9700000000000006</v>
      </c>
      <c r="O232" s="5">
        <v>10.37</v>
      </c>
      <c r="P232" s="5">
        <v>6.12</v>
      </c>
      <c r="Q232" s="5">
        <v>1.72</v>
      </c>
      <c r="R232" s="5">
        <v>1.31</v>
      </c>
      <c r="S232" s="5">
        <v>2.29</v>
      </c>
      <c r="T232" s="5">
        <v>2.76</v>
      </c>
      <c r="U232" s="5">
        <v>17.55</v>
      </c>
      <c r="V232" s="5">
        <v>8.6199999999999992</v>
      </c>
      <c r="W232" s="5">
        <v>-0.25</v>
      </c>
      <c r="X232" s="5">
        <v>-0.98</v>
      </c>
      <c r="Y232" s="5">
        <v>-1.75</v>
      </c>
      <c r="Z232" s="5">
        <v>-13.57</v>
      </c>
      <c r="AA232" s="5">
        <v>22.6</v>
      </c>
      <c r="AB232" s="5">
        <v>3.85</v>
      </c>
      <c r="AC232" s="5">
        <v>-43.28</v>
      </c>
      <c r="AD232" s="5">
        <v>-1.1399999999999999</v>
      </c>
      <c r="AE232" s="5">
        <v>-0.46</v>
      </c>
      <c r="AF232" s="5">
        <v>-0.21</v>
      </c>
      <c r="AG232" s="5">
        <v>0</v>
      </c>
      <c r="AH232" s="5">
        <v>0.28999999999999998</v>
      </c>
      <c r="AI232" s="5">
        <v>0.06</v>
      </c>
      <c r="AJ232" s="5">
        <v>0.08</v>
      </c>
      <c r="AK232" s="5">
        <v>-0.01</v>
      </c>
      <c r="AL232" s="5">
        <v>0.11</v>
      </c>
      <c r="AM232" s="5">
        <v>0.08</v>
      </c>
      <c r="AN232" s="5">
        <v>0.06</v>
      </c>
      <c r="AO232" s="5">
        <v>-0.43</v>
      </c>
      <c r="AP232" s="5">
        <v>2.0699999999999998</v>
      </c>
      <c r="AQ232" s="5">
        <v>0</v>
      </c>
      <c r="AR232" s="5">
        <v>-0.4</v>
      </c>
      <c r="AS232" s="5">
        <v>-0.24</v>
      </c>
      <c r="AT232" s="5">
        <v>0.01</v>
      </c>
      <c r="AU232" s="5">
        <v>0.32</v>
      </c>
      <c r="AV232" s="25">
        <v>162.26</v>
      </c>
      <c r="AW232" s="25">
        <v>233.4795</v>
      </c>
      <c r="AX232" s="26">
        <v>80</v>
      </c>
      <c r="AY232" s="27">
        <v>215.261</v>
      </c>
      <c r="AZ232" s="26">
        <v>128</v>
      </c>
      <c r="BA232" s="27">
        <v>214.32300000000001</v>
      </c>
      <c r="BB232" s="26">
        <v>97</v>
      </c>
      <c r="BC232" s="13"/>
      <c r="BD232" s="16">
        <v>17.3</v>
      </c>
      <c r="BE232" s="16">
        <v>3.3</v>
      </c>
      <c r="BF232" s="16">
        <v>19.3</v>
      </c>
      <c r="BG232" s="16">
        <v>99.3</v>
      </c>
      <c r="BH232" s="13">
        <v>2</v>
      </c>
      <c r="BI232" s="13">
        <v>1</v>
      </c>
      <c r="BJ232" s="13">
        <v>2</v>
      </c>
      <c r="BK232" s="13">
        <v>3</v>
      </c>
      <c r="BL232" s="13">
        <v>2</v>
      </c>
      <c r="BM232" s="13">
        <v>1</v>
      </c>
      <c r="BN232" s="13">
        <v>1</v>
      </c>
      <c r="BO232" s="13">
        <v>3</v>
      </c>
    </row>
    <row r="233" spans="1:67" ht="15.6" x14ac:dyDescent="0.3">
      <c r="A233">
        <v>217</v>
      </c>
      <c r="B233" t="s">
        <v>481</v>
      </c>
      <c r="C233" s="9">
        <v>240604</v>
      </c>
      <c r="D233" s="11">
        <v>216</v>
      </c>
      <c r="E233" s="11" t="s">
        <v>701</v>
      </c>
      <c r="F233" s="11">
        <v>2021</v>
      </c>
      <c r="G233" s="5" t="s">
        <v>76</v>
      </c>
      <c r="H233" s="5">
        <v>2021</v>
      </c>
      <c r="I233" s="5" t="s">
        <v>313</v>
      </c>
      <c r="J233" s="5">
        <v>2</v>
      </c>
      <c r="K233" s="5">
        <v>2</v>
      </c>
      <c r="L233" s="5" t="s">
        <v>62</v>
      </c>
      <c r="M233" s="5">
        <v>7.56</v>
      </c>
      <c r="N233" s="5">
        <v>10.32</v>
      </c>
      <c r="O233" s="5">
        <v>12.61</v>
      </c>
      <c r="P233" s="5">
        <v>9.24</v>
      </c>
      <c r="Q233" s="5">
        <v>1.77</v>
      </c>
      <c r="R233" s="5">
        <v>1.42</v>
      </c>
      <c r="S233" s="5">
        <v>0.92</v>
      </c>
      <c r="T233" s="5">
        <v>1.28</v>
      </c>
      <c r="U233" s="5">
        <v>10.61</v>
      </c>
      <c r="V233" s="5">
        <v>0.93</v>
      </c>
      <c r="W233" s="5">
        <v>-0.71</v>
      </c>
      <c r="X233" s="5">
        <v>-1.23</v>
      </c>
      <c r="Y233" s="5">
        <v>-2.13</v>
      </c>
      <c r="Z233" s="5">
        <v>-1.21</v>
      </c>
      <c r="AA233" s="5">
        <v>16.899999999999999</v>
      </c>
      <c r="AB233" s="5">
        <v>0.56000000000000005</v>
      </c>
      <c r="AC233" s="5">
        <v>-61.15</v>
      </c>
      <c r="AD233" s="5">
        <v>-1.22</v>
      </c>
      <c r="AE233" s="5">
        <v>-0.91</v>
      </c>
      <c r="AF233" s="5">
        <v>0.27</v>
      </c>
      <c r="AG233" s="5">
        <v>0</v>
      </c>
      <c r="AH233" s="5">
        <v>0.32</v>
      </c>
      <c r="AI233" s="5">
        <v>0.33</v>
      </c>
      <c r="AJ233" s="5">
        <v>0.11</v>
      </c>
      <c r="AK233" s="5">
        <v>0.05</v>
      </c>
      <c r="AL233" s="5">
        <v>0.18</v>
      </c>
      <c r="AM233" s="5">
        <v>0.04</v>
      </c>
      <c r="AN233" s="5">
        <v>0.63</v>
      </c>
      <c r="AO233" s="5">
        <v>0.08</v>
      </c>
      <c r="AP233" s="5">
        <v>4.09</v>
      </c>
      <c r="AQ233" s="5">
        <v>0</v>
      </c>
      <c r="AR233" s="5">
        <v>-0.45</v>
      </c>
      <c r="AS233" s="5">
        <v>-0.27</v>
      </c>
      <c r="AT233" s="5">
        <v>-0.5</v>
      </c>
      <c r="AU233" s="5">
        <v>0.4</v>
      </c>
      <c r="AV233" s="25">
        <v>153.55000000000001</v>
      </c>
      <c r="AW233" s="25">
        <v>226.20400000000001</v>
      </c>
      <c r="AX233" s="26">
        <v>145</v>
      </c>
      <c r="AY233" s="27">
        <v>214.03899999999999</v>
      </c>
      <c r="AZ233" s="26">
        <v>138</v>
      </c>
      <c r="BA233" s="27">
        <v>217.79399999999899</v>
      </c>
      <c r="BB233" s="26">
        <v>79</v>
      </c>
      <c r="BC233" s="13"/>
      <c r="BD233" s="16">
        <v>17.5</v>
      </c>
      <c r="BE233" s="16">
        <v>2.9</v>
      </c>
      <c r="BF233" s="16">
        <v>16.5</v>
      </c>
      <c r="BG233" s="16">
        <v>99.4</v>
      </c>
      <c r="BH233" s="13">
        <v>2</v>
      </c>
      <c r="BI233" s="13">
        <v>1</v>
      </c>
      <c r="BJ233" s="13">
        <v>2</v>
      </c>
      <c r="BK233" s="13">
        <v>2</v>
      </c>
      <c r="BL233" s="13">
        <v>2</v>
      </c>
      <c r="BM233" s="13">
        <v>2</v>
      </c>
      <c r="BN233" s="13">
        <v>1</v>
      </c>
      <c r="BO233" s="13">
        <v>3</v>
      </c>
    </row>
    <row r="234" spans="1:67" ht="15.6" x14ac:dyDescent="0.3">
      <c r="A234">
        <v>218</v>
      </c>
      <c r="B234" t="s">
        <v>480</v>
      </c>
      <c r="C234" s="9">
        <v>242098</v>
      </c>
      <c r="D234" s="11">
        <v>217</v>
      </c>
      <c r="E234" s="11" t="s">
        <v>701</v>
      </c>
      <c r="F234" s="11">
        <v>2021</v>
      </c>
      <c r="G234" s="5" t="s">
        <v>76</v>
      </c>
      <c r="H234" s="5">
        <v>2021</v>
      </c>
      <c r="I234" s="5" t="s">
        <v>314</v>
      </c>
      <c r="J234" s="5">
        <v>1</v>
      </c>
      <c r="K234" s="5">
        <v>1</v>
      </c>
      <c r="L234" s="5" t="s">
        <v>62</v>
      </c>
      <c r="M234" s="5">
        <v>3.97</v>
      </c>
      <c r="N234" s="5">
        <v>6.08</v>
      </c>
      <c r="O234" s="5">
        <v>6.83</v>
      </c>
      <c r="P234" s="5">
        <v>5.43</v>
      </c>
      <c r="Q234" s="5">
        <v>0.64</v>
      </c>
      <c r="R234" s="5">
        <v>0.62</v>
      </c>
      <c r="S234" s="5">
        <v>0.27</v>
      </c>
      <c r="T234" s="5">
        <v>0.59</v>
      </c>
      <c r="U234" s="5">
        <v>14.58</v>
      </c>
      <c r="V234" s="5">
        <v>9.33</v>
      </c>
      <c r="W234" s="5">
        <v>-1.1299999999999999</v>
      </c>
      <c r="X234" s="5">
        <v>-1.74</v>
      </c>
      <c r="Y234" s="5">
        <v>-0.89</v>
      </c>
      <c r="Z234" s="5">
        <v>-8.64</v>
      </c>
      <c r="AA234" s="5">
        <v>18.02</v>
      </c>
      <c r="AB234" s="5">
        <v>0.48</v>
      </c>
      <c r="AC234" s="5">
        <v>-60.88</v>
      </c>
      <c r="AD234" s="5">
        <v>-1.04</v>
      </c>
      <c r="AE234" s="5">
        <v>0.12</v>
      </c>
      <c r="AF234" s="5">
        <v>-0.33</v>
      </c>
      <c r="AG234" s="5">
        <v>0</v>
      </c>
      <c r="AH234" s="5">
        <v>0.24</v>
      </c>
      <c r="AI234" s="5">
        <v>0.3</v>
      </c>
      <c r="AJ234" s="5">
        <v>7.0000000000000007E-2</v>
      </c>
      <c r="AK234" s="5">
        <v>0.06</v>
      </c>
      <c r="AL234" s="5">
        <v>0.11</v>
      </c>
      <c r="AM234" s="5">
        <v>0.06</v>
      </c>
      <c r="AN234" s="5">
        <v>0.8</v>
      </c>
      <c r="AO234" s="5">
        <v>0.28999999999999998</v>
      </c>
      <c r="AP234" s="5">
        <v>3.13</v>
      </c>
      <c r="AQ234" s="5">
        <v>0</v>
      </c>
      <c r="AR234" s="5">
        <v>-0.62</v>
      </c>
      <c r="AS234" s="5">
        <v>-0.56999999999999995</v>
      </c>
      <c r="AT234" s="5">
        <v>-0.32</v>
      </c>
      <c r="AU234" s="5">
        <v>0.27</v>
      </c>
      <c r="AV234" s="25">
        <v>157.04</v>
      </c>
      <c r="AW234" s="25">
        <v>230.2945</v>
      </c>
      <c r="AX234" s="26">
        <v>108</v>
      </c>
      <c r="AY234" s="27">
        <v>222.072</v>
      </c>
      <c r="AZ234" s="26">
        <v>80</v>
      </c>
      <c r="BA234" s="27">
        <v>208.19450000000001</v>
      </c>
      <c r="BB234" s="26">
        <v>150</v>
      </c>
      <c r="BC234" s="13"/>
      <c r="BD234" s="16">
        <v>16.100000000000001</v>
      </c>
      <c r="BE234" s="16">
        <v>2.7</v>
      </c>
      <c r="BF234" s="16">
        <v>16.899999999999999</v>
      </c>
      <c r="BG234" s="16">
        <v>99.6</v>
      </c>
      <c r="BH234" s="13">
        <v>2</v>
      </c>
      <c r="BI234" s="13">
        <v>1</v>
      </c>
      <c r="BJ234" s="13">
        <v>1</v>
      </c>
      <c r="BK234" s="13">
        <v>2</v>
      </c>
      <c r="BL234" s="13">
        <v>2</v>
      </c>
      <c r="BM234" s="13">
        <v>1</v>
      </c>
      <c r="BN234" s="13">
        <v>1</v>
      </c>
      <c r="BO234" s="13">
        <v>2</v>
      </c>
    </row>
    <row r="235" spans="1:67" ht="15.6" x14ac:dyDescent="0.3">
      <c r="A235">
        <v>219</v>
      </c>
      <c r="B235" t="s">
        <v>479</v>
      </c>
      <c r="C235" s="9">
        <v>241400</v>
      </c>
      <c r="D235" s="11">
        <v>218</v>
      </c>
      <c r="E235" s="11">
        <v>222364</v>
      </c>
      <c r="F235" s="11">
        <v>2022</v>
      </c>
      <c r="G235" s="5" t="s">
        <v>65</v>
      </c>
      <c r="H235" s="5">
        <v>2022</v>
      </c>
      <c r="I235" s="5" t="s">
        <v>315</v>
      </c>
      <c r="J235" s="5">
        <v>2</v>
      </c>
      <c r="K235" s="5">
        <v>2</v>
      </c>
      <c r="L235" s="5" t="s">
        <v>62</v>
      </c>
      <c r="M235" s="5">
        <v>4.41</v>
      </c>
      <c r="N235" s="5">
        <v>7.26</v>
      </c>
      <c r="O235" s="5">
        <v>8.64</v>
      </c>
      <c r="P235" s="5">
        <v>5.75</v>
      </c>
      <c r="Q235" s="5">
        <v>2.84</v>
      </c>
      <c r="R235" s="5">
        <v>2.46</v>
      </c>
      <c r="S235" s="5">
        <v>1.32</v>
      </c>
      <c r="T235" s="5">
        <v>1.91</v>
      </c>
      <c r="U235" s="5">
        <v>22.86</v>
      </c>
      <c r="V235" s="5">
        <v>16.84</v>
      </c>
      <c r="W235" s="5">
        <v>-0.28000000000000003</v>
      </c>
      <c r="X235" s="5">
        <v>-0.85</v>
      </c>
      <c r="Y235" s="5">
        <v>-1.84</v>
      </c>
      <c r="Z235" s="5">
        <v>-14.85</v>
      </c>
      <c r="AA235" s="5">
        <v>23.38</v>
      </c>
      <c r="AB235" s="5">
        <v>-0.14000000000000001</v>
      </c>
      <c r="AC235" s="5">
        <v>-34.94</v>
      </c>
      <c r="AD235" s="5">
        <v>-0.7</v>
      </c>
      <c r="AE235" s="5">
        <v>-0.06</v>
      </c>
      <c r="AF235" s="5">
        <v>-0.09</v>
      </c>
      <c r="AG235" s="5">
        <v>0</v>
      </c>
      <c r="AH235" s="5">
        <v>0.21</v>
      </c>
      <c r="AI235" s="5">
        <v>0.21</v>
      </c>
      <c r="AJ235" s="5">
        <v>7.0000000000000007E-2</v>
      </c>
      <c r="AK235" s="5">
        <v>0.01</v>
      </c>
      <c r="AL235" s="5">
        <v>0.03</v>
      </c>
      <c r="AM235" s="5">
        <v>0.08</v>
      </c>
      <c r="AN235" s="5">
        <v>-0.16</v>
      </c>
      <c r="AO235" s="5">
        <v>0.97</v>
      </c>
      <c r="AP235" s="5">
        <v>-1.0900000000000001</v>
      </c>
      <c r="AQ235" s="5">
        <v>0</v>
      </c>
      <c r="AR235" s="5">
        <v>-0.25</v>
      </c>
      <c r="AS235" s="5">
        <v>0.33</v>
      </c>
      <c r="AT235" s="5">
        <v>-0.23</v>
      </c>
      <c r="AU235" s="5">
        <v>0.41</v>
      </c>
      <c r="AV235" s="25">
        <v>151.82</v>
      </c>
      <c r="AW235" s="25">
        <v>234.32</v>
      </c>
      <c r="AX235" s="26">
        <v>74</v>
      </c>
      <c r="AY235" s="27">
        <v>221.21600000000001</v>
      </c>
      <c r="AZ235" s="26">
        <v>86</v>
      </c>
      <c r="BA235" s="27">
        <v>213.30549999999999</v>
      </c>
      <c r="BB235" s="26">
        <v>106</v>
      </c>
      <c r="BC235" s="13"/>
      <c r="BD235" s="16">
        <v>18.600000000000001</v>
      </c>
      <c r="BE235" s="16">
        <v>3.1</v>
      </c>
      <c r="BF235" s="16">
        <v>16.8</v>
      </c>
      <c r="BG235" s="16">
        <v>99.5</v>
      </c>
      <c r="BH235" s="13">
        <v>2</v>
      </c>
      <c r="BI235" s="13">
        <v>1</v>
      </c>
      <c r="BJ235" s="13">
        <v>1</v>
      </c>
      <c r="BK235" s="13">
        <v>2</v>
      </c>
      <c r="BL235" s="13">
        <v>2</v>
      </c>
      <c r="BM235" s="13">
        <v>2</v>
      </c>
      <c r="BN235" s="13">
        <v>1</v>
      </c>
      <c r="BO235" s="13">
        <v>2</v>
      </c>
    </row>
    <row r="236" spans="1:67" ht="15.6" x14ac:dyDescent="0.3">
      <c r="A236">
        <v>220</v>
      </c>
      <c r="B236" t="s">
        <v>478</v>
      </c>
      <c r="C236" s="9">
        <v>241570</v>
      </c>
      <c r="D236" s="11">
        <v>219</v>
      </c>
      <c r="E236" s="11">
        <v>230453</v>
      </c>
      <c r="F236" s="11">
        <v>2023</v>
      </c>
      <c r="G236" s="5" t="s">
        <v>148</v>
      </c>
      <c r="H236" s="5">
        <v>2019</v>
      </c>
      <c r="I236" s="5" t="s">
        <v>316</v>
      </c>
      <c r="J236" s="5">
        <v>3</v>
      </c>
      <c r="K236" s="5">
        <v>2</v>
      </c>
      <c r="L236" s="5" t="s">
        <v>62</v>
      </c>
      <c r="M236" s="5">
        <v>3.42</v>
      </c>
      <c r="N236" s="5">
        <v>5.88</v>
      </c>
      <c r="O236" s="5">
        <v>6.93</v>
      </c>
      <c r="P236" s="5">
        <v>5.05</v>
      </c>
      <c r="Q236" s="5">
        <v>3</v>
      </c>
      <c r="R236" s="5">
        <v>2.21</v>
      </c>
      <c r="S236" s="5">
        <v>0.82</v>
      </c>
      <c r="T236" s="5">
        <v>0.88</v>
      </c>
      <c r="U236" s="5">
        <v>17.420000000000002</v>
      </c>
      <c r="V236" s="5">
        <v>12.5</v>
      </c>
      <c r="W236" s="5">
        <v>0.66</v>
      </c>
      <c r="X236" s="5">
        <v>0.47</v>
      </c>
      <c r="Y236" s="5">
        <v>-0.74</v>
      </c>
      <c r="Z236" s="5">
        <v>-18.63</v>
      </c>
      <c r="AA236" s="5">
        <v>22.63</v>
      </c>
      <c r="AB236" s="5">
        <v>1.28</v>
      </c>
      <c r="AC236" s="5">
        <v>-58.19</v>
      </c>
      <c r="AD236" s="5">
        <v>-0.59</v>
      </c>
      <c r="AE236" s="5">
        <v>-0.75</v>
      </c>
      <c r="AF236" s="5">
        <v>-0.31</v>
      </c>
      <c r="AG236" s="5">
        <v>0</v>
      </c>
      <c r="AH236" s="5">
        <v>0.27</v>
      </c>
      <c r="AI236" s="5">
        <v>0.12</v>
      </c>
      <c r="AJ236" s="5">
        <v>0.08</v>
      </c>
      <c r="AK236" s="5">
        <v>0.06</v>
      </c>
      <c r="AL236" s="5">
        <v>0.16</v>
      </c>
      <c r="AM236" s="5">
        <v>0.05</v>
      </c>
      <c r="AN236" s="5">
        <v>-0.5</v>
      </c>
      <c r="AO236" s="5">
        <v>0.3</v>
      </c>
      <c r="AP236" s="5">
        <v>1.29</v>
      </c>
      <c r="AQ236" s="5">
        <v>0</v>
      </c>
      <c r="AR236" s="5">
        <v>-0.43</v>
      </c>
      <c r="AS236" s="5">
        <v>-0.28999999999999998</v>
      </c>
      <c r="AT236" s="5">
        <v>-0.17</v>
      </c>
      <c r="AU236" s="5">
        <v>0.31</v>
      </c>
      <c r="AV236" s="25">
        <v>140.88</v>
      </c>
      <c r="AW236" s="25">
        <v>216.78399999999999</v>
      </c>
      <c r="AX236" s="26">
        <v>213</v>
      </c>
      <c r="AY236" s="27">
        <v>194.02600000000001</v>
      </c>
      <c r="AZ236" s="26">
        <v>266</v>
      </c>
      <c r="BA236" s="27">
        <v>202.0025</v>
      </c>
      <c r="BB236" s="26">
        <v>200</v>
      </c>
      <c r="BC236" s="13" t="s">
        <v>722</v>
      </c>
      <c r="BD236" s="16">
        <v>18.600000000000001</v>
      </c>
      <c r="BE236" s="16">
        <v>2.5</v>
      </c>
      <c r="BF236" s="16">
        <v>13.7</v>
      </c>
      <c r="BG236" s="16">
        <v>99.9</v>
      </c>
      <c r="BH236" s="13">
        <v>2</v>
      </c>
      <c r="BI236" s="13">
        <v>1</v>
      </c>
      <c r="BJ236" s="13">
        <v>1</v>
      </c>
      <c r="BK236" s="13">
        <v>2</v>
      </c>
      <c r="BL236" s="13">
        <v>2</v>
      </c>
      <c r="BM236" s="13">
        <v>2</v>
      </c>
      <c r="BN236" s="13">
        <v>1</v>
      </c>
      <c r="BO236" s="13">
        <v>3</v>
      </c>
    </row>
    <row r="237" spans="1:67" ht="15.6" x14ac:dyDescent="0.3">
      <c r="A237">
        <v>221</v>
      </c>
      <c r="B237" t="s">
        <v>477</v>
      </c>
      <c r="C237" s="9">
        <v>242083</v>
      </c>
      <c r="D237" s="11">
        <v>220</v>
      </c>
      <c r="E237" s="11" t="s">
        <v>702</v>
      </c>
      <c r="F237" s="11">
        <v>2019</v>
      </c>
      <c r="G237" s="5" t="s">
        <v>78</v>
      </c>
      <c r="H237" s="5">
        <v>2021</v>
      </c>
      <c r="I237" s="5" t="s">
        <v>317</v>
      </c>
      <c r="J237" s="5">
        <v>1</v>
      </c>
      <c r="K237" s="5">
        <v>1</v>
      </c>
      <c r="L237" s="5" t="s">
        <v>62</v>
      </c>
      <c r="M237" s="5">
        <v>5.48</v>
      </c>
      <c r="N237" s="5">
        <v>8.1199999999999992</v>
      </c>
      <c r="O237" s="5">
        <v>9.58</v>
      </c>
      <c r="P237" s="5">
        <v>7.21</v>
      </c>
      <c r="Q237" s="5">
        <v>1.02</v>
      </c>
      <c r="R237" s="5">
        <v>1.02</v>
      </c>
      <c r="S237" s="5">
        <v>1.84</v>
      </c>
      <c r="T237" s="5">
        <v>2.37</v>
      </c>
      <c r="U237" s="5">
        <v>10.19</v>
      </c>
      <c r="V237" s="5">
        <v>10.66</v>
      </c>
      <c r="W237" s="5">
        <v>-0.09</v>
      </c>
      <c r="X237" s="5">
        <v>-0.33</v>
      </c>
      <c r="Y237" s="5">
        <v>-1.52</v>
      </c>
      <c r="Z237" s="5">
        <v>-11.97</v>
      </c>
      <c r="AA237" s="5">
        <v>17.11</v>
      </c>
      <c r="AB237" s="5">
        <v>3.45</v>
      </c>
      <c r="AC237" s="5">
        <v>-45.21</v>
      </c>
      <c r="AD237" s="5">
        <v>-1.01</v>
      </c>
      <c r="AE237" s="5">
        <v>-0.15</v>
      </c>
      <c r="AF237" s="5">
        <v>-0.57999999999999996</v>
      </c>
      <c r="AG237" s="5">
        <v>0</v>
      </c>
      <c r="AH237" s="5">
        <v>0.2</v>
      </c>
      <c r="AI237" s="5">
        <v>0.33</v>
      </c>
      <c r="AJ237" s="5">
        <v>0</v>
      </c>
      <c r="AK237" s="5">
        <v>0.05</v>
      </c>
      <c r="AL237" s="5">
        <v>0.08</v>
      </c>
      <c r="AM237" s="5">
        <v>0.09</v>
      </c>
      <c r="AN237" s="5">
        <v>0.42</v>
      </c>
      <c r="AO237" s="5">
        <v>-0.41</v>
      </c>
      <c r="AP237" s="5">
        <v>2.9</v>
      </c>
      <c r="AQ237" s="5">
        <v>0</v>
      </c>
      <c r="AR237" s="5">
        <v>-0.31</v>
      </c>
      <c r="AS237" s="5">
        <v>-0.27</v>
      </c>
      <c r="AT237" s="5">
        <v>-7.0000000000000007E-2</v>
      </c>
      <c r="AU237" s="5">
        <v>0.44</v>
      </c>
      <c r="AV237" s="25">
        <v>149.6</v>
      </c>
      <c r="AW237" s="25">
        <v>221.90600000000001</v>
      </c>
      <c r="AX237" s="26">
        <v>178</v>
      </c>
      <c r="AY237" s="27">
        <v>204.88050000000001</v>
      </c>
      <c r="AZ237" s="26">
        <v>204</v>
      </c>
      <c r="BA237" s="27">
        <v>209.0145</v>
      </c>
      <c r="BB237" s="26">
        <v>142</v>
      </c>
      <c r="BC237" s="13"/>
      <c r="BD237" s="16">
        <v>18.3</v>
      </c>
      <c r="BE237" s="16">
        <v>2.8</v>
      </c>
      <c r="BF237" s="16">
        <v>15.1</v>
      </c>
      <c r="BG237" s="16">
        <v>99.8</v>
      </c>
      <c r="BH237" s="13">
        <v>2</v>
      </c>
      <c r="BI237" s="13">
        <v>1</v>
      </c>
      <c r="BJ237" s="13">
        <v>2</v>
      </c>
      <c r="BK237" s="13">
        <v>2</v>
      </c>
      <c r="BL237" s="13">
        <v>2</v>
      </c>
      <c r="BM237" s="13">
        <v>3</v>
      </c>
      <c r="BN237" s="13">
        <v>2</v>
      </c>
      <c r="BO237" s="13">
        <v>2</v>
      </c>
    </row>
    <row r="238" spans="1:67" ht="15.6" x14ac:dyDescent="0.3">
      <c r="A238">
        <v>222</v>
      </c>
      <c r="B238" t="s">
        <v>476</v>
      </c>
      <c r="C238" s="9">
        <v>242017</v>
      </c>
      <c r="D238" s="14">
        <v>221</v>
      </c>
      <c r="E238" s="11" t="s">
        <v>703</v>
      </c>
      <c r="F238" s="11">
        <v>2020</v>
      </c>
      <c r="G238" s="5" t="s">
        <v>84</v>
      </c>
      <c r="H238" s="5">
        <v>2020</v>
      </c>
      <c r="I238" s="5" t="s">
        <v>318</v>
      </c>
      <c r="J238" s="5">
        <v>1</v>
      </c>
      <c r="K238" s="5">
        <v>1</v>
      </c>
      <c r="L238" s="5" t="s">
        <v>62</v>
      </c>
      <c r="M238" s="5">
        <v>7.75</v>
      </c>
      <c r="N238" s="5">
        <v>11.55</v>
      </c>
      <c r="O238" s="5">
        <v>13.89</v>
      </c>
      <c r="P238" s="5">
        <v>9.98</v>
      </c>
      <c r="Q238" s="5">
        <v>1.79</v>
      </c>
      <c r="R238" s="5">
        <v>1.55</v>
      </c>
      <c r="S238" s="5">
        <v>2.4300000000000002</v>
      </c>
      <c r="T238" s="5">
        <v>3.01</v>
      </c>
      <c r="U238" s="5">
        <v>24.07</v>
      </c>
      <c r="V238" s="5">
        <v>12.53</v>
      </c>
      <c r="W238" s="5">
        <v>0.11</v>
      </c>
      <c r="X238" s="5">
        <v>-0.17</v>
      </c>
      <c r="Y238" s="5">
        <v>-2.2200000000000002</v>
      </c>
      <c r="Z238" s="5">
        <v>-7.8</v>
      </c>
      <c r="AA238" s="5">
        <v>18.399999999999999</v>
      </c>
      <c r="AB238" s="5">
        <v>0.22</v>
      </c>
      <c r="AC238" s="5">
        <v>-42.3</v>
      </c>
      <c r="AD238" s="5">
        <v>-1.62</v>
      </c>
      <c r="AE238" s="5">
        <v>-0.46</v>
      </c>
      <c r="AF238" s="5">
        <v>-0.54</v>
      </c>
      <c r="AG238" s="5">
        <v>0</v>
      </c>
      <c r="AH238" s="5">
        <v>0.26</v>
      </c>
      <c r="AI238" s="5">
        <v>0.15</v>
      </c>
      <c r="AJ238" s="5">
        <v>0.03</v>
      </c>
      <c r="AK238" s="5">
        <v>0.04</v>
      </c>
      <c r="AL238" s="5">
        <v>0.17</v>
      </c>
      <c r="AM238" s="5">
        <v>7.0000000000000007E-2</v>
      </c>
      <c r="AN238" s="5">
        <v>-0.21</v>
      </c>
      <c r="AO238" s="5">
        <v>-0.79</v>
      </c>
      <c r="AP238" s="5">
        <v>4.0999999999999996</v>
      </c>
      <c r="AQ238" s="5">
        <v>0</v>
      </c>
      <c r="AR238" s="5">
        <v>-0.06</v>
      </c>
      <c r="AS238" s="5">
        <v>0.44</v>
      </c>
      <c r="AT238" s="5">
        <v>-0.1</v>
      </c>
      <c r="AU238" s="5">
        <v>0.48</v>
      </c>
      <c r="AV238" s="25">
        <v>163.89</v>
      </c>
      <c r="AW238" s="25">
        <v>240.23049999999901</v>
      </c>
      <c r="AX238" s="26">
        <v>44</v>
      </c>
      <c r="AY238" s="27">
        <v>224.83749999999901</v>
      </c>
      <c r="AZ238" s="26">
        <v>63</v>
      </c>
      <c r="BA238" s="27">
        <v>226.67500000000001</v>
      </c>
      <c r="BB238" s="26">
        <v>25</v>
      </c>
      <c r="BC238" s="13"/>
      <c r="BD238" s="16">
        <v>17.399999999999999</v>
      </c>
      <c r="BE238" s="16">
        <v>3</v>
      </c>
      <c r="BF238" s="16">
        <v>17</v>
      </c>
      <c r="BG238" s="16">
        <v>99.5</v>
      </c>
      <c r="BH238" s="13">
        <v>2</v>
      </c>
      <c r="BI238" s="13">
        <v>1</v>
      </c>
      <c r="BJ238" s="13">
        <v>2</v>
      </c>
      <c r="BK238" s="13">
        <v>2</v>
      </c>
      <c r="BL238" s="13">
        <v>2</v>
      </c>
      <c r="BM238" s="13">
        <v>2</v>
      </c>
      <c r="BN238" s="13">
        <v>1</v>
      </c>
      <c r="BO238" s="13">
        <v>2</v>
      </c>
    </row>
    <row r="239" spans="1:67" ht="15.6" x14ac:dyDescent="0.3">
      <c r="A239">
        <v>223</v>
      </c>
      <c r="B239" t="s">
        <v>475</v>
      </c>
      <c r="C239" s="9">
        <v>242211</v>
      </c>
      <c r="D239" s="11">
        <v>222</v>
      </c>
      <c r="E239" s="11">
        <v>211844</v>
      </c>
      <c r="F239" s="11">
        <v>2021</v>
      </c>
      <c r="G239" s="5" t="s">
        <v>74</v>
      </c>
      <c r="H239" s="5">
        <v>2019</v>
      </c>
      <c r="I239" s="5" t="s">
        <v>319</v>
      </c>
      <c r="J239" s="5">
        <v>1</v>
      </c>
      <c r="K239" s="5">
        <v>1</v>
      </c>
      <c r="L239" s="5" t="s">
        <v>59</v>
      </c>
      <c r="M239" s="5">
        <v>3.84</v>
      </c>
      <c r="N239" s="5">
        <v>4.9800000000000004</v>
      </c>
      <c r="O239" s="5">
        <v>7.37</v>
      </c>
      <c r="P239" s="5">
        <v>6.85</v>
      </c>
      <c r="Q239" s="5">
        <v>2.2200000000000002</v>
      </c>
      <c r="R239" s="5">
        <v>1.64</v>
      </c>
      <c r="S239" s="5">
        <v>2.11</v>
      </c>
      <c r="T239" s="5">
        <v>2.4</v>
      </c>
      <c r="U239" s="5">
        <v>22.55</v>
      </c>
      <c r="V239" s="5">
        <v>17.38</v>
      </c>
      <c r="W239" s="5">
        <v>0.1</v>
      </c>
      <c r="X239" s="5">
        <v>0.1</v>
      </c>
      <c r="Y239" s="5">
        <v>-1.87</v>
      </c>
      <c r="Z239" s="5">
        <v>-13.42</v>
      </c>
      <c r="AA239" s="5">
        <v>16.739999999999998</v>
      </c>
      <c r="AB239" s="5">
        <v>2.02</v>
      </c>
      <c r="AC239" s="5">
        <v>-48.18</v>
      </c>
      <c r="AD239" s="5">
        <v>-1.02</v>
      </c>
      <c r="AE239" s="5">
        <v>-0.45</v>
      </c>
      <c r="AF239" s="5">
        <v>-0.21</v>
      </c>
      <c r="AG239" s="5">
        <v>0</v>
      </c>
      <c r="AH239" s="5">
        <v>0.31</v>
      </c>
      <c r="AI239" s="5">
        <v>0.14000000000000001</v>
      </c>
      <c r="AJ239" s="5">
        <v>0.09</v>
      </c>
      <c r="AK239" s="5">
        <v>0.06</v>
      </c>
      <c r="AL239" s="5">
        <v>0.22</v>
      </c>
      <c r="AM239" s="5">
        <v>0.04</v>
      </c>
      <c r="AN239" s="5">
        <v>0.57999999999999996</v>
      </c>
      <c r="AO239" s="5">
        <v>0.53</v>
      </c>
      <c r="AP239" s="5">
        <v>-2.23</v>
      </c>
      <c r="AQ239" s="5">
        <v>0</v>
      </c>
      <c r="AR239" s="5">
        <v>-0.03</v>
      </c>
      <c r="AS239" s="5">
        <v>0.06</v>
      </c>
      <c r="AT239" s="5">
        <v>-0.13</v>
      </c>
      <c r="AU239" s="5">
        <v>0.37</v>
      </c>
      <c r="AV239" s="25">
        <v>154.82</v>
      </c>
      <c r="AW239" s="25">
        <v>221.24599999999899</v>
      </c>
      <c r="AX239" s="26">
        <v>185</v>
      </c>
      <c r="AY239" s="27">
        <v>210.93350000000001</v>
      </c>
      <c r="AZ239" s="26">
        <v>166</v>
      </c>
      <c r="BA239" s="27">
        <v>206.11150000000001</v>
      </c>
      <c r="BB239" s="26">
        <v>164</v>
      </c>
      <c r="BC239" s="13"/>
      <c r="BD239" s="16">
        <v>18.3</v>
      </c>
      <c r="BE239" s="16">
        <v>3.3</v>
      </c>
      <c r="BF239" s="16">
        <v>18</v>
      </c>
      <c r="BG239" s="16">
        <v>99.4</v>
      </c>
      <c r="BH239" s="13">
        <v>3</v>
      </c>
      <c r="BI239" s="13">
        <v>1</v>
      </c>
      <c r="BJ239" s="13">
        <v>2</v>
      </c>
      <c r="BK239" s="13">
        <v>2</v>
      </c>
      <c r="BL239" s="13">
        <v>2</v>
      </c>
      <c r="BM239" s="13">
        <v>2</v>
      </c>
      <c r="BN239" s="13">
        <v>1</v>
      </c>
      <c r="BO239" s="13">
        <v>2</v>
      </c>
    </row>
    <row r="240" spans="1:67" ht="15.6" x14ac:dyDescent="0.3">
      <c r="A240">
        <v>224</v>
      </c>
      <c r="B240" t="s">
        <v>474</v>
      </c>
      <c r="C240" s="9">
        <v>240102</v>
      </c>
      <c r="D240" s="11">
        <v>223</v>
      </c>
      <c r="E240" s="11">
        <v>230638</v>
      </c>
      <c r="F240" s="11">
        <v>2023</v>
      </c>
      <c r="G240" s="5" t="s">
        <v>320</v>
      </c>
      <c r="H240" s="5">
        <v>2022</v>
      </c>
      <c r="I240" s="5" t="s">
        <v>321</v>
      </c>
      <c r="J240" s="5">
        <v>2</v>
      </c>
      <c r="K240" s="5">
        <v>1</v>
      </c>
      <c r="L240" s="5" t="s">
        <v>62</v>
      </c>
      <c r="M240" s="5">
        <v>4.93</v>
      </c>
      <c r="N240" s="5">
        <v>6.99</v>
      </c>
      <c r="O240" s="5">
        <v>8.36</v>
      </c>
      <c r="P240" s="5">
        <v>7.43</v>
      </c>
      <c r="Q240" s="5">
        <v>2.46</v>
      </c>
      <c r="R240" s="5">
        <v>1.69</v>
      </c>
      <c r="S240" s="5">
        <v>1.89</v>
      </c>
      <c r="T240" s="5">
        <v>2.0099999999999998</v>
      </c>
      <c r="U240" s="5">
        <v>14.33</v>
      </c>
      <c r="V240" s="5">
        <v>7.22</v>
      </c>
      <c r="W240" s="5">
        <v>-0.66</v>
      </c>
      <c r="X240" s="5">
        <v>-1.22</v>
      </c>
      <c r="Y240" s="5">
        <v>-1.38</v>
      </c>
      <c r="Z240" s="5">
        <v>-13.18</v>
      </c>
      <c r="AA240" s="5">
        <v>19.940000000000001</v>
      </c>
      <c r="AB240" s="5">
        <v>-1.68</v>
      </c>
      <c r="AC240" s="5">
        <v>-20.96</v>
      </c>
      <c r="AD240" s="5">
        <v>-1.1299999999999999</v>
      </c>
      <c r="AE240" s="5">
        <v>-0.61</v>
      </c>
      <c r="AF240" s="5">
        <v>-0.03</v>
      </c>
      <c r="AG240" s="5">
        <v>0</v>
      </c>
      <c r="AH240" s="5">
        <v>0.22</v>
      </c>
      <c r="AI240" s="5">
        <v>0.19</v>
      </c>
      <c r="AJ240" s="5">
        <v>0.09</v>
      </c>
      <c r="AK240" s="5">
        <v>0.03</v>
      </c>
      <c r="AL240" s="5">
        <v>0.06</v>
      </c>
      <c r="AM240" s="5">
        <v>0.04</v>
      </c>
      <c r="AN240" s="5">
        <v>1.17</v>
      </c>
      <c r="AO240" s="5">
        <v>7.0000000000000007E-2</v>
      </c>
      <c r="AP240" s="5">
        <v>0.61</v>
      </c>
      <c r="AQ240" s="5">
        <v>0</v>
      </c>
      <c r="AR240" s="5">
        <v>-0.15</v>
      </c>
      <c r="AS240" s="5">
        <v>-0.2</v>
      </c>
      <c r="AT240" s="5">
        <v>-0.21</v>
      </c>
      <c r="AU240" s="5">
        <v>0.34</v>
      </c>
      <c r="AV240" s="25">
        <v>145.32</v>
      </c>
      <c r="AW240" s="25">
        <v>210.27249999999901</v>
      </c>
      <c r="AX240" s="26">
        <v>245</v>
      </c>
      <c r="AY240" s="27">
        <v>196.54399999999899</v>
      </c>
      <c r="AZ240" s="26">
        <v>254</v>
      </c>
      <c r="BA240" s="27">
        <v>192.93949999999899</v>
      </c>
      <c r="BB240" s="26">
        <v>255</v>
      </c>
      <c r="BC240" s="13" t="s">
        <v>722</v>
      </c>
      <c r="BD240" s="16">
        <v>17.3</v>
      </c>
      <c r="BE240" s="16">
        <v>2.7</v>
      </c>
      <c r="BF240" s="16">
        <v>15.6</v>
      </c>
      <c r="BG240" s="16">
        <v>99.7</v>
      </c>
      <c r="BH240" s="13">
        <v>2</v>
      </c>
      <c r="BI240" s="13">
        <v>1</v>
      </c>
      <c r="BJ240" s="13">
        <v>3</v>
      </c>
      <c r="BK240" s="13">
        <v>2</v>
      </c>
      <c r="BL240" s="13">
        <v>2</v>
      </c>
      <c r="BM240" s="13">
        <v>2</v>
      </c>
      <c r="BN240" s="13">
        <v>1</v>
      </c>
      <c r="BO240" s="13">
        <v>3</v>
      </c>
    </row>
    <row r="241" spans="1:67" ht="15.6" x14ac:dyDescent="0.3">
      <c r="A241">
        <v>225</v>
      </c>
      <c r="B241" t="s">
        <v>473</v>
      </c>
      <c r="C241" s="9">
        <v>241871</v>
      </c>
      <c r="D241" s="11">
        <v>224</v>
      </c>
      <c r="E241" s="11">
        <v>230496</v>
      </c>
      <c r="F241" s="11">
        <v>2023</v>
      </c>
      <c r="G241" s="5" t="s">
        <v>152</v>
      </c>
      <c r="H241" s="5">
        <v>2021</v>
      </c>
      <c r="I241" s="5" t="s">
        <v>322</v>
      </c>
      <c r="J241" s="5">
        <v>2</v>
      </c>
      <c r="K241" s="5">
        <v>2</v>
      </c>
      <c r="L241" s="5" t="s">
        <v>62</v>
      </c>
      <c r="M241" s="5">
        <v>3.85</v>
      </c>
      <c r="N241" s="5">
        <v>7.43</v>
      </c>
      <c r="O241" s="5">
        <v>10.64</v>
      </c>
      <c r="P241" s="5">
        <v>9.25</v>
      </c>
      <c r="Q241" s="5">
        <v>2.1800000000000002</v>
      </c>
      <c r="R241" s="5">
        <v>1.33</v>
      </c>
      <c r="S241" s="5">
        <v>2.2000000000000002</v>
      </c>
      <c r="T241" s="5">
        <v>2.34</v>
      </c>
      <c r="U241" s="5">
        <v>14.77</v>
      </c>
      <c r="V241" s="5">
        <v>11.96</v>
      </c>
      <c r="W241" s="5">
        <v>-0.15</v>
      </c>
      <c r="X241" s="5">
        <v>-0.55000000000000004</v>
      </c>
      <c r="Y241" s="5">
        <v>-2.2400000000000002</v>
      </c>
      <c r="Z241" s="5">
        <v>-12.57</v>
      </c>
      <c r="AA241" s="5">
        <v>21.81</v>
      </c>
      <c r="AB241" s="5">
        <v>1.98</v>
      </c>
      <c r="AC241" s="5">
        <v>-50.47</v>
      </c>
      <c r="AD241" s="5">
        <v>-1.28</v>
      </c>
      <c r="AE241" s="5">
        <v>-0.78</v>
      </c>
      <c r="AF241" s="5">
        <v>-0.32</v>
      </c>
      <c r="AG241" s="5">
        <v>0</v>
      </c>
      <c r="AH241" s="5">
        <v>0.23</v>
      </c>
      <c r="AI241" s="5">
        <v>0.08</v>
      </c>
      <c r="AJ241" s="5">
        <v>0.06</v>
      </c>
      <c r="AK241" s="5">
        <v>0.05</v>
      </c>
      <c r="AL241" s="5">
        <v>0.11</v>
      </c>
      <c r="AM241" s="5">
        <v>0.06</v>
      </c>
      <c r="AN241" s="5">
        <v>0.83</v>
      </c>
      <c r="AO241" s="5">
        <v>-7.0000000000000007E-2</v>
      </c>
      <c r="AP241" s="5">
        <v>0.18</v>
      </c>
      <c r="AQ241" s="5">
        <v>0</v>
      </c>
      <c r="AR241" s="5">
        <v>-0.23</v>
      </c>
      <c r="AS241" s="5">
        <v>0.39</v>
      </c>
      <c r="AT241" s="5">
        <v>-0.34</v>
      </c>
      <c r="AU241" s="5">
        <v>0.37</v>
      </c>
      <c r="AV241" s="25">
        <v>152.77000000000001</v>
      </c>
      <c r="AW241" s="25">
        <v>216.7825</v>
      </c>
      <c r="AX241" s="26">
        <v>214</v>
      </c>
      <c r="AY241" s="27">
        <v>197.524</v>
      </c>
      <c r="AZ241" s="26">
        <v>250</v>
      </c>
      <c r="BA241" s="27">
        <v>198.37950000000001</v>
      </c>
      <c r="BB241" s="26">
        <v>223</v>
      </c>
      <c r="BC241" s="13" t="s">
        <v>722</v>
      </c>
      <c r="BD241" s="16">
        <v>18.5</v>
      </c>
      <c r="BE241" s="16">
        <v>2.7</v>
      </c>
      <c r="BF241" s="16">
        <v>14.7</v>
      </c>
      <c r="BG241" s="16">
        <v>99.6</v>
      </c>
      <c r="BH241" s="13">
        <v>2</v>
      </c>
      <c r="BI241" s="13">
        <v>1</v>
      </c>
      <c r="BJ241" s="13">
        <v>1</v>
      </c>
      <c r="BK241" s="13">
        <v>2</v>
      </c>
      <c r="BL241" s="13">
        <v>2</v>
      </c>
      <c r="BM241" s="13">
        <v>3</v>
      </c>
      <c r="BN241" s="13">
        <v>1</v>
      </c>
      <c r="BO241" s="13">
        <v>2</v>
      </c>
    </row>
    <row r="242" spans="1:67" ht="15.6" x14ac:dyDescent="0.3">
      <c r="A242">
        <v>226</v>
      </c>
      <c r="B242" t="s">
        <v>472</v>
      </c>
      <c r="C242" s="9">
        <v>241751</v>
      </c>
      <c r="D242" s="11">
        <v>225</v>
      </c>
      <c r="E242" s="11">
        <v>211938</v>
      </c>
      <c r="F242" s="11">
        <v>2021</v>
      </c>
      <c r="G242" s="5" t="s">
        <v>67</v>
      </c>
      <c r="H242" s="5">
        <v>2021</v>
      </c>
      <c r="I242" s="5" t="s">
        <v>323</v>
      </c>
      <c r="J242" s="5">
        <v>2</v>
      </c>
      <c r="K242" s="5">
        <v>1</v>
      </c>
      <c r="L242" s="5" t="s">
        <v>62</v>
      </c>
      <c r="M242" s="5">
        <v>4.5</v>
      </c>
      <c r="N242" s="5">
        <v>6.79</v>
      </c>
      <c r="O242" s="5">
        <v>7.44</v>
      </c>
      <c r="P242" s="5">
        <v>6.76</v>
      </c>
      <c r="Q242" s="5">
        <v>0.82</v>
      </c>
      <c r="R242" s="5">
        <v>0.18</v>
      </c>
      <c r="S242" s="5">
        <v>2.0299999999999998</v>
      </c>
      <c r="T242" s="5">
        <v>2.02</v>
      </c>
      <c r="U242" s="5">
        <v>23.82</v>
      </c>
      <c r="V242" s="5">
        <v>16.829999999999998</v>
      </c>
      <c r="W242" s="5">
        <v>0.06</v>
      </c>
      <c r="X242" s="5">
        <v>-0.14000000000000001</v>
      </c>
      <c r="Y242" s="5">
        <v>0.08</v>
      </c>
      <c r="Z242" s="5">
        <v>-19.25</v>
      </c>
      <c r="AA242" s="5">
        <v>21.12</v>
      </c>
      <c r="AB242" s="5">
        <v>2.27</v>
      </c>
      <c r="AC242" s="5">
        <v>-65.72</v>
      </c>
      <c r="AD242" s="5">
        <v>-0.94</v>
      </c>
      <c r="AE242" s="5">
        <v>0.08</v>
      </c>
      <c r="AF242" s="5">
        <v>-0.17</v>
      </c>
      <c r="AG242" s="5">
        <v>0</v>
      </c>
      <c r="AH242" s="5">
        <v>0.21</v>
      </c>
      <c r="AI242" s="5">
        <v>0.26</v>
      </c>
      <c r="AJ242" s="5">
        <v>0.02</v>
      </c>
      <c r="AK242" s="5">
        <v>0.02</v>
      </c>
      <c r="AL242" s="5">
        <v>0.11</v>
      </c>
      <c r="AM242" s="5">
        <v>0.08</v>
      </c>
      <c r="AN242" s="5">
        <v>-0.48</v>
      </c>
      <c r="AO242" s="5">
        <v>-0.9</v>
      </c>
      <c r="AP242" s="5">
        <v>3.16</v>
      </c>
      <c r="AQ242" s="5">
        <v>0</v>
      </c>
      <c r="AR242" s="5">
        <v>-0.66</v>
      </c>
      <c r="AS242" s="5">
        <v>-0.51</v>
      </c>
      <c r="AT242" s="5">
        <v>-0.43</v>
      </c>
      <c r="AU242" s="5">
        <v>0.18</v>
      </c>
      <c r="AV242" s="25">
        <v>155.15</v>
      </c>
      <c r="AW242" s="25">
        <v>221.536</v>
      </c>
      <c r="AX242" s="26">
        <v>183</v>
      </c>
      <c r="AY242" s="27">
        <v>207.49349999999899</v>
      </c>
      <c r="AZ242" s="26">
        <v>189</v>
      </c>
      <c r="BA242" s="27">
        <v>201.19900000000001</v>
      </c>
      <c r="BB242" s="26">
        <v>204</v>
      </c>
      <c r="BC242" s="13"/>
      <c r="BD242" s="16">
        <v>18.8</v>
      </c>
      <c r="BE242" s="16">
        <v>3.4</v>
      </c>
      <c r="BF242" s="16">
        <v>18</v>
      </c>
      <c r="BG242" s="16">
        <v>99.5</v>
      </c>
      <c r="BH242" s="13">
        <v>2</v>
      </c>
      <c r="BI242" s="13">
        <v>1</v>
      </c>
      <c r="BJ242" s="13">
        <v>2</v>
      </c>
      <c r="BK242" s="13">
        <v>2</v>
      </c>
      <c r="BL242" s="13">
        <v>2</v>
      </c>
      <c r="BM242" s="13">
        <v>2</v>
      </c>
      <c r="BN242" s="13">
        <v>1</v>
      </c>
      <c r="BO242" s="13">
        <v>1</v>
      </c>
    </row>
    <row r="243" spans="1:67" ht="15.6" x14ac:dyDescent="0.3">
      <c r="A243">
        <v>227</v>
      </c>
      <c r="B243" t="s">
        <v>471</v>
      </c>
      <c r="C243" s="9">
        <v>241896</v>
      </c>
      <c r="D243" s="11">
        <v>226</v>
      </c>
      <c r="E243" s="11">
        <v>223285</v>
      </c>
      <c r="F243" s="11">
        <v>2022</v>
      </c>
      <c r="G243" s="5" t="s">
        <v>69</v>
      </c>
      <c r="H243" s="5">
        <v>2018</v>
      </c>
      <c r="I243" s="5" t="s">
        <v>324</v>
      </c>
      <c r="J243" s="5">
        <v>2</v>
      </c>
      <c r="K243" s="5">
        <v>2</v>
      </c>
      <c r="L243" s="5" t="s">
        <v>62</v>
      </c>
      <c r="M243" s="5">
        <v>5.15</v>
      </c>
      <c r="N243" s="5">
        <v>7.76</v>
      </c>
      <c r="O243" s="5">
        <v>11.39</v>
      </c>
      <c r="P243" s="5">
        <v>9.74</v>
      </c>
      <c r="Q243" s="5">
        <v>0.88</v>
      </c>
      <c r="R243" s="5">
        <v>0.32</v>
      </c>
      <c r="S243" s="5">
        <v>0.73</v>
      </c>
      <c r="T243" s="5">
        <v>0.7</v>
      </c>
      <c r="U243" s="5">
        <v>18.61</v>
      </c>
      <c r="V243" s="5">
        <v>15.83</v>
      </c>
      <c r="W243" s="5">
        <v>-1.24</v>
      </c>
      <c r="X243" s="5">
        <v>-1.34</v>
      </c>
      <c r="Y243" s="5">
        <v>-1.21</v>
      </c>
      <c r="Z243" s="5">
        <v>-14.87</v>
      </c>
      <c r="AA243" s="5">
        <v>17.05</v>
      </c>
      <c r="AB243" s="5">
        <v>-1.73</v>
      </c>
      <c r="AC243" s="5">
        <v>-44.19</v>
      </c>
      <c r="AD243" s="5">
        <v>-0.69</v>
      </c>
      <c r="AE243" s="5">
        <v>-0.27</v>
      </c>
      <c r="AF243" s="5">
        <v>0.02</v>
      </c>
      <c r="AG243" s="5">
        <v>0</v>
      </c>
      <c r="AH243" s="5">
        <v>0.05</v>
      </c>
      <c r="AI243" s="5">
        <v>-0.01</v>
      </c>
      <c r="AJ243" s="5">
        <v>-0.01</v>
      </c>
      <c r="AK243" s="5">
        <v>-0.03</v>
      </c>
      <c r="AL243" s="5">
        <v>0.01</v>
      </c>
      <c r="AM243" s="5">
        <v>0.04</v>
      </c>
      <c r="AN243" s="5">
        <v>-0.01</v>
      </c>
      <c r="AO243" s="5">
        <v>0.31</v>
      </c>
      <c r="AP243" s="5">
        <v>2.13</v>
      </c>
      <c r="AQ243" s="5">
        <v>0</v>
      </c>
      <c r="AR243" s="5">
        <v>0.02</v>
      </c>
      <c r="AS243" s="5">
        <v>-0.38</v>
      </c>
      <c r="AT243" s="5">
        <v>-0.56999999999999995</v>
      </c>
      <c r="AU243" s="5">
        <v>0.22</v>
      </c>
      <c r="AV243" s="25">
        <v>141.88</v>
      </c>
      <c r="AW243" s="25">
        <v>194.477499999999</v>
      </c>
      <c r="AX243" s="26">
        <v>297</v>
      </c>
      <c r="AY243" s="27">
        <v>192.30149999999901</v>
      </c>
      <c r="AZ243" s="26">
        <v>272</v>
      </c>
      <c r="BA243" s="27">
        <v>174.31200000000001</v>
      </c>
      <c r="BB243" s="26">
        <v>298</v>
      </c>
      <c r="BC243" s="13"/>
      <c r="BD243" s="16">
        <v>16.8</v>
      </c>
      <c r="BE243" s="16">
        <v>3</v>
      </c>
      <c r="BF243" s="16">
        <v>18.2</v>
      </c>
      <c r="BG243" s="16">
        <v>99.5</v>
      </c>
      <c r="BH243" s="13">
        <v>2</v>
      </c>
      <c r="BI243" s="13">
        <v>1</v>
      </c>
      <c r="BJ243" s="13">
        <v>2</v>
      </c>
      <c r="BK243" s="13">
        <v>2</v>
      </c>
      <c r="BL243" s="13">
        <v>2</v>
      </c>
      <c r="BM243" s="13">
        <v>1</v>
      </c>
      <c r="BN243" s="13">
        <v>1</v>
      </c>
      <c r="BO243" s="13">
        <v>3</v>
      </c>
    </row>
    <row r="244" spans="1:67" ht="15.6" x14ac:dyDescent="0.3">
      <c r="A244">
        <v>228</v>
      </c>
      <c r="B244" t="s">
        <v>470</v>
      </c>
      <c r="C244" s="9">
        <v>240789</v>
      </c>
      <c r="D244" s="11">
        <v>227</v>
      </c>
      <c r="E244" s="11">
        <v>223285</v>
      </c>
      <c r="F244" s="11">
        <v>2022</v>
      </c>
      <c r="G244" s="5" t="s">
        <v>69</v>
      </c>
      <c r="H244" s="5">
        <v>2021</v>
      </c>
      <c r="I244" s="5" t="s">
        <v>325</v>
      </c>
      <c r="J244" s="5">
        <v>2</v>
      </c>
      <c r="K244" s="5">
        <v>2</v>
      </c>
      <c r="L244" s="5" t="s">
        <v>62</v>
      </c>
      <c r="M244" s="5">
        <v>5.96</v>
      </c>
      <c r="N244" s="5">
        <v>7.92</v>
      </c>
      <c r="O244" s="5">
        <v>10.23</v>
      </c>
      <c r="P244" s="5">
        <v>7.72</v>
      </c>
      <c r="Q244" s="5">
        <v>1.37</v>
      </c>
      <c r="R244" s="5">
        <v>1.31</v>
      </c>
      <c r="S244" s="5">
        <v>0.95</v>
      </c>
      <c r="T244" s="5">
        <v>1.26</v>
      </c>
      <c r="U244" s="5">
        <v>23.92</v>
      </c>
      <c r="V244" s="5">
        <v>20.21</v>
      </c>
      <c r="W244" s="5">
        <v>-1.01</v>
      </c>
      <c r="X244" s="5">
        <v>-1.1299999999999999</v>
      </c>
      <c r="Y244" s="5">
        <v>-1.08</v>
      </c>
      <c r="Z244" s="5">
        <v>-15.19</v>
      </c>
      <c r="AA244" s="5">
        <v>19.54</v>
      </c>
      <c r="AB244" s="5">
        <v>-1.62</v>
      </c>
      <c r="AC244" s="5">
        <v>-77.78</v>
      </c>
      <c r="AD244" s="5">
        <v>-0.97</v>
      </c>
      <c r="AE244" s="5">
        <v>-0.32</v>
      </c>
      <c r="AF244" s="5">
        <v>0.09</v>
      </c>
      <c r="AG244" s="5">
        <v>0</v>
      </c>
      <c r="AH244" s="5">
        <v>0.15</v>
      </c>
      <c r="AI244" s="5">
        <v>0.15</v>
      </c>
      <c r="AJ244" s="5">
        <v>0.01</v>
      </c>
      <c r="AK244" s="5">
        <v>0.02</v>
      </c>
      <c r="AL244" s="5">
        <v>0.09</v>
      </c>
      <c r="AM244" s="5">
        <v>0.05</v>
      </c>
      <c r="AN244" s="5">
        <v>-0.04</v>
      </c>
      <c r="AO244" s="5">
        <v>0.18</v>
      </c>
      <c r="AP244" s="5">
        <v>1.54</v>
      </c>
      <c r="AQ244" s="5">
        <v>0</v>
      </c>
      <c r="AR244" s="5">
        <v>-0.38</v>
      </c>
      <c r="AS244" s="5">
        <v>0.13</v>
      </c>
      <c r="AT244" s="5">
        <v>-0.14000000000000001</v>
      </c>
      <c r="AU244" s="5">
        <v>0.28999999999999998</v>
      </c>
      <c r="AV244" s="25">
        <v>158.69</v>
      </c>
      <c r="AW244" s="25">
        <v>229.90099999999899</v>
      </c>
      <c r="AX244" s="26">
        <v>112</v>
      </c>
      <c r="AY244" s="27">
        <v>226.36049999999901</v>
      </c>
      <c r="AZ244" s="26">
        <v>55</v>
      </c>
      <c r="BA244" s="27">
        <v>208.01399999999899</v>
      </c>
      <c r="BB244" s="26">
        <v>152</v>
      </c>
      <c r="BC244" s="13"/>
      <c r="BD244" s="16">
        <v>17.600000000000001</v>
      </c>
      <c r="BE244" s="16">
        <v>3.1</v>
      </c>
      <c r="BF244" s="16">
        <v>17.3</v>
      </c>
      <c r="BG244" s="16">
        <v>99.5</v>
      </c>
      <c r="BH244" s="13">
        <v>2</v>
      </c>
      <c r="BI244" s="13">
        <v>1</v>
      </c>
      <c r="BJ244" s="13">
        <v>2</v>
      </c>
      <c r="BK244" s="13">
        <v>2</v>
      </c>
      <c r="BL244" s="13">
        <v>2</v>
      </c>
      <c r="BM244" s="13">
        <v>1</v>
      </c>
      <c r="BN244" s="13">
        <v>1</v>
      </c>
      <c r="BO244" s="13">
        <v>1</v>
      </c>
    </row>
    <row r="245" spans="1:67" ht="15.6" x14ac:dyDescent="0.3">
      <c r="A245">
        <v>229</v>
      </c>
      <c r="B245" t="s">
        <v>469</v>
      </c>
      <c r="C245" s="9">
        <v>242568</v>
      </c>
      <c r="D245" s="11">
        <v>228</v>
      </c>
      <c r="E245" s="11">
        <v>232937</v>
      </c>
      <c r="F245" s="11">
        <v>2023</v>
      </c>
      <c r="G245" s="5" t="s">
        <v>57</v>
      </c>
      <c r="H245" s="5">
        <v>2023</v>
      </c>
      <c r="I245" s="5" t="s">
        <v>326</v>
      </c>
      <c r="J245" s="5">
        <v>2</v>
      </c>
      <c r="K245" s="5">
        <v>1</v>
      </c>
      <c r="L245" s="5" t="s">
        <v>62</v>
      </c>
      <c r="M245" s="5">
        <v>4.4800000000000004</v>
      </c>
      <c r="N245" s="5">
        <v>5.04</v>
      </c>
      <c r="O245" s="5">
        <v>6.57</v>
      </c>
      <c r="P245" s="5">
        <v>3.82</v>
      </c>
      <c r="Q245" s="5">
        <v>1.97</v>
      </c>
      <c r="R245" s="5">
        <v>1.38</v>
      </c>
      <c r="S245" s="5">
        <v>2.25</v>
      </c>
      <c r="T245" s="5">
        <v>2.5499999999999998</v>
      </c>
      <c r="U245" s="5">
        <v>13.21</v>
      </c>
      <c r="V245" s="5">
        <v>12.33</v>
      </c>
      <c r="W245" s="5">
        <v>-0.56999999999999995</v>
      </c>
      <c r="X245" s="5">
        <v>-0.45</v>
      </c>
      <c r="Y245" s="5">
        <v>-2.7</v>
      </c>
      <c r="Z245" s="5">
        <v>-15.04</v>
      </c>
      <c r="AA245" s="5">
        <v>21.51</v>
      </c>
      <c r="AB245" s="5">
        <v>4.0599999999999996</v>
      </c>
      <c r="AC245" s="5">
        <v>-36.99</v>
      </c>
      <c r="AD245" s="5">
        <v>-1.19</v>
      </c>
      <c r="AE245" s="5">
        <v>-0.49</v>
      </c>
      <c r="AF245" s="5">
        <v>-7.0000000000000007E-2</v>
      </c>
      <c r="AG245" s="5">
        <v>0</v>
      </c>
      <c r="AH245" s="5">
        <v>0.28000000000000003</v>
      </c>
      <c r="AI245" s="5">
        <v>0.28999999999999998</v>
      </c>
      <c r="AJ245" s="5">
        <v>0.06</v>
      </c>
      <c r="AK245" s="5">
        <v>0.05</v>
      </c>
      <c r="AL245" s="5">
        <v>0.14000000000000001</v>
      </c>
      <c r="AM245" s="5">
        <v>7.0000000000000007E-2</v>
      </c>
      <c r="AN245" s="5">
        <v>0.04</v>
      </c>
      <c r="AO245" s="5">
        <v>-0.42</v>
      </c>
      <c r="AP245" s="5">
        <v>3.53</v>
      </c>
      <c r="AQ245" s="5">
        <v>0</v>
      </c>
      <c r="AR245" s="5">
        <v>-0.54</v>
      </c>
      <c r="AS245" s="5">
        <v>-0.57999999999999996</v>
      </c>
      <c r="AT245" s="5">
        <v>-0.74</v>
      </c>
      <c r="AU245" s="5">
        <v>0.35</v>
      </c>
      <c r="AV245" s="25">
        <v>154.99</v>
      </c>
      <c r="AW245" s="25">
        <v>231.55099999999999</v>
      </c>
      <c r="AX245" s="26">
        <v>94</v>
      </c>
      <c r="AY245" s="27">
        <v>214.31299999999999</v>
      </c>
      <c r="AZ245" s="26">
        <v>135</v>
      </c>
      <c r="BA245" s="27">
        <v>212.62200000000001</v>
      </c>
      <c r="BB245" s="26">
        <v>116</v>
      </c>
      <c r="BC245" s="13" t="s">
        <v>723</v>
      </c>
      <c r="BD245" s="16">
        <v>17.5</v>
      </c>
      <c r="BE245" s="16">
        <v>2.5</v>
      </c>
      <c r="BF245" s="16">
        <v>14.3</v>
      </c>
      <c r="BG245" s="16">
        <v>99.7</v>
      </c>
      <c r="BH245" s="13">
        <v>2</v>
      </c>
      <c r="BI245" s="13">
        <v>1</v>
      </c>
      <c r="BJ245" s="13">
        <v>1</v>
      </c>
      <c r="BK245" s="13">
        <v>2</v>
      </c>
      <c r="BL245" s="13">
        <v>2</v>
      </c>
      <c r="BM245" s="13">
        <v>2</v>
      </c>
      <c r="BN245" s="13">
        <v>1</v>
      </c>
      <c r="BO245" s="13">
        <v>3</v>
      </c>
    </row>
    <row r="246" spans="1:67" ht="15.6" x14ac:dyDescent="0.3">
      <c r="A246">
        <v>230</v>
      </c>
      <c r="B246" t="s">
        <v>468</v>
      </c>
      <c r="C246" s="9">
        <v>240514</v>
      </c>
      <c r="D246" s="11">
        <v>229</v>
      </c>
      <c r="E246" s="11">
        <v>200716</v>
      </c>
      <c r="F246" s="11">
        <v>2020</v>
      </c>
      <c r="G246" s="5" t="s">
        <v>233</v>
      </c>
      <c r="H246" s="5">
        <v>2022</v>
      </c>
      <c r="I246" s="5" t="s">
        <v>327</v>
      </c>
      <c r="J246" s="5">
        <v>2</v>
      </c>
      <c r="K246" s="5">
        <v>2</v>
      </c>
      <c r="L246" s="5" t="s">
        <v>62</v>
      </c>
      <c r="M246" s="5">
        <v>2.68</v>
      </c>
      <c r="N246" s="5">
        <v>5.03</v>
      </c>
      <c r="O246" s="5">
        <v>7.66</v>
      </c>
      <c r="P246" s="5">
        <v>4.8600000000000003</v>
      </c>
      <c r="Q246" s="5">
        <v>2.0099999999999998</v>
      </c>
      <c r="R246" s="5">
        <v>1.81</v>
      </c>
      <c r="S246" s="5">
        <v>2.2000000000000002</v>
      </c>
      <c r="T246" s="5">
        <v>2.85</v>
      </c>
      <c r="U246" s="5">
        <v>21.71</v>
      </c>
      <c r="V246" s="5">
        <v>19.82</v>
      </c>
      <c r="W246" s="5">
        <v>0.25</v>
      </c>
      <c r="X246" s="5">
        <v>-0.03</v>
      </c>
      <c r="Y246" s="5">
        <v>-2.27</v>
      </c>
      <c r="Z246" s="5">
        <v>-19.41</v>
      </c>
      <c r="AA246" s="5">
        <v>20.9</v>
      </c>
      <c r="AB246" s="5">
        <v>4.8899999999999997</v>
      </c>
      <c r="AC246" s="5">
        <v>-69.5</v>
      </c>
      <c r="AD246" s="5">
        <v>-1.1100000000000001</v>
      </c>
      <c r="AE246" s="5">
        <v>0.26</v>
      </c>
      <c r="AF246" s="5">
        <v>-0.72</v>
      </c>
      <c r="AG246" s="5">
        <v>0</v>
      </c>
      <c r="AH246" s="5">
        <v>0.25</v>
      </c>
      <c r="AI246" s="5">
        <v>0.02</v>
      </c>
      <c r="AJ246" s="5">
        <v>0.05</v>
      </c>
      <c r="AK246" s="5">
        <v>0.01</v>
      </c>
      <c r="AL246" s="5">
        <v>0.17</v>
      </c>
      <c r="AM246" s="5">
        <v>0.05</v>
      </c>
      <c r="AN246" s="5">
        <v>-0.56000000000000005</v>
      </c>
      <c r="AO246" s="5">
        <v>0.93</v>
      </c>
      <c r="AP246" s="5">
        <v>-4.84</v>
      </c>
      <c r="AQ246" s="5">
        <v>0</v>
      </c>
      <c r="AR246" s="5">
        <v>-0.53</v>
      </c>
      <c r="AS246" s="5">
        <v>-0.53</v>
      </c>
      <c r="AT246" s="5">
        <v>-0.48</v>
      </c>
      <c r="AU246" s="5">
        <v>0.38</v>
      </c>
      <c r="AV246" s="25">
        <v>159.71</v>
      </c>
      <c r="AW246" s="25">
        <v>245.40449999999899</v>
      </c>
      <c r="AX246" s="26">
        <v>20</v>
      </c>
      <c r="AY246" s="27">
        <v>228.24499999999901</v>
      </c>
      <c r="AZ246" s="26">
        <v>47</v>
      </c>
      <c r="BA246" s="27">
        <v>224.863</v>
      </c>
      <c r="BB246" s="26">
        <v>34</v>
      </c>
      <c r="BC246" s="13"/>
      <c r="BD246" s="16">
        <v>18.2</v>
      </c>
      <c r="BE246" s="16">
        <v>2.7</v>
      </c>
      <c r="BF246" s="16">
        <v>14.9</v>
      </c>
      <c r="BG246" s="16">
        <v>99.8</v>
      </c>
      <c r="BH246" s="13">
        <v>2</v>
      </c>
      <c r="BI246" s="13">
        <v>1</v>
      </c>
      <c r="BJ246" s="13">
        <v>2</v>
      </c>
      <c r="BK246" s="13">
        <v>2</v>
      </c>
      <c r="BL246" s="13">
        <v>2</v>
      </c>
      <c r="BM246" s="13">
        <v>2</v>
      </c>
      <c r="BN246" s="13">
        <v>1</v>
      </c>
      <c r="BO246" s="13">
        <v>2</v>
      </c>
    </row>
    <row r="247" spans="1:67" ht="15.6" x14ac:dyDescent="0.3">
      <c r="A247">
        <v>231</v>
      </c>
      <c r="B247" t="s">
        <v>467</v>
      </c>
      <c r="C247" s="9">
        <v>241308</v>
      </c>
      <c r="D247" s="11">
        <v>230</v>
      </c>
      <c r="E247" s="11">
        <v>211844</v>
      </c>
      <c r="F247" s="11">
        <v>2021</v>
      </c>
      <c r="G247" s="5" t="s">
        <v>74</v>
      </c>
      <c r="H247" s="5">
        <v>2019</v>
      </c>
      <c r="I247" s="5" t="s">
        <v>328</v>
      </c>
      <c r="J247" s="5">
        <v>2</v>
      </c>
      <c r="K247" s="5">
        <v>2</v>
      </c>
      <c r="L247" s="5" t="s">
        <v>62</v>
      </c>
      <c r="M247" s="5">
        <v>4.2699999999999996</v>
      </c>
      <c r="N247" s="5">
        <v>5.22</v>
      </c>
      <c r="O247" s="5">
        <v>7.29</v>
      </c>
      <c r="P247" s="5">
        <v>4.92</v>
      </c>
      <c r="Q247" s="5">
        <v>1.48</v>
      </c>
      <c r="R247" s="5">
        <v>1.08</v>
      </c>
      <c r="S247" s="5">
        <v>2.25</v>
      </c>
      <c r="T247" s="5">
        <v>2.57</v>
      </c>
      <c r="U247" s="5">
        <v>20.399999999999999</v>
      </c>
      <c r="V247" s="5">
        <v>13.48</v>
      </c>
      <c r="W247" s="5">
        <v>0.13</v>
      </c>
      <c r="X247" s="5">
        <v>-0.24</v>
      </c>
      <c r="Y247" s="5">
        <v>-2.8</v>
      </c>
      <c r="Z247" s="5">
        <v>-11.9</v>
      </c>
      <c r="AA247" s="5">
        <v>17.510000000000002</v>
      </c>
      <c r="AB247" s="5">
        <v>5.43</v>
      </c>
      <c r="AC247" s="5">
        <v>-58.74</v>
      </c>
      <c r="AD247" s="5">
        <v>-0.82</v>
      </c>
      <c r="AE247" s="5">
        <v>-0.99</v>
      </c>
      <c r="AF247" s="5">
        <v>-0.57999999999999996</v>
      </c>
      <c r="AG247" s="5">
        <v>0</v>
      </c>
      <c r="AH247" s="5">
        <v>0.17</v>
      </c>
      <c r="AI247" s="5">
        <v>0.05</v>
      </c>
      <c r="AJ247" s="5">
        <v>7.0000000000000007E-2</v>
      </c>
      <c r="AK247" s="5">
        <v>-0.04</v>
      </c>
      <c r="AL247" s="5">
        <v>0.05</v>
      </c>
      <c r="AM247" s="5">
        <v>0.04</v>
      </c>
      <c r="AN247" s="5">
        <v>-0.45</v>
      </c>
      <c r="AO247" s="5">
        <v>-0.49</v>
      </c>
      <c r="AP247" s="5">
        <v>1.93</v>
      </c>
      <c r="AQ247" s="5">
        <v>0</v>
      </c>
      <c r="AR247" s="5">
        <v>-0.7</v>
      </c>
      <c r="AS247" s="5">
        <v>-0.81</v>
      </c>
      <c r="AT247" s="5">
        <v>-0.48</v>
      </c>
      <c r="AU247" s="5">
        <v>0.28000000000000003</v>
      </c>
      <c r="AV247" s="25">
        <v>151.84</v>
      </c>
      <c r="AW247" s="25">
        <v>231.96250000000001</v>
      </c>
      <c r="AX247" s="26">
        <v>93</v>
      </c>
      <c r="AY247" s="27">
        <v>218.407499999999</v>
      </c>
      <c r="AZ247" s="26">
        <v>102</v>
      </c>
      <c r="BA247" s="27">
        <v>214.18599999999901</v>
      </c>
      <c r="BB247" s="26">
        <v>99</v>
      </c>
      <c r="BC247" s="13"/>
      <c r="BD247" s="16">
        <v>18.3</v>
      </c>
      <c r="BE247" s="16">
        <v>2.9</v>
      </c>
      <c r="BF247" s="16">
        <v>15.7</v>
      </c>
      <c r="BG247" s="16">
        <v>99.7</v>
      </c>
      <c r="BH247" s="13">
        <v>2</v>
      </c>
      <c r="BI247" s="13">
        <v>1</v>
      </c>
      <c r="BJ247" s="13">
        <v>2</v>
      </c>
      <c r="BK247" s="13">
        <v>3</v>
      </c>
      <c r="BL247" s="13">
        <v>2</v>
      </c>
      <c r="BM247" s="13">
        <v>2</v>
      </c>
      <c r="BN247" s="13">
        <v>1</v>
      </c>
      <c r="BO247" s="13">
        <v>3</v>
      </c>
    </row>
    <row r="248" spans="1:67" ht="15.6" x14ac:dyDescent="0.3">
      <c r="A248">
        <v>232</v>
      </c>
      <c r="B248" t="s">
        <v>466</v>
      </c>
      <c r="C248" s="9">
        <v>241502</v>
      </c>
      <c r="D248" s="11">
        <v>231</v>
      </c>
      <c r="E248" s="11">
        <v>222333</v>
      </c>
      <c r="F248" s="11">
        <v>2022</v>
      </c>
      <c r="G248" s="5" t="s">
        <v>60</v>
      </c>
      <c r="H248" s="5">
        <v>2021</v>
      </c>
      <c r="I248" s="5" t="s">
        <v>329</v>
      </c>
      <c r="J248" s="5">
        <v>2</v>
      </c>
      <c r="K248" s="5">
        <v>2</v>
      </c>
      <c r="L248" s="5" t="s">
        <v>62</v>
      </c>
      <c r="M248" s="5">
        <v>4.75</v>
      </c>
      <c r="N248" s="5">
        <v>6.4</v>
      </c>
      <c r="O248" s="5">
        <v>9.09</v>
      </c>
      <c r="P248" s="5">
        <v>5.97</v>
      </c>
      <c r="Q248" s="5">
        <v>1.62</v>
      </c>
      <c r="R248" s="5">
        <v>1.36</v>
      </c>
      <c r="S248" s="5">
        <v>2.5</v>
      </c>
      <c r="T248" s="5">
        <v>3.07</v>
      </c>
      <c r="U248" s="5">
        <v>16.760000000000002</v>
      </c>
      <c r="V248" s="5">
        <v>4.88</v>
      </c>
      <c r="W248" s="5">
        <v>-0.38</v>
      </c>
      <c r="X248" s="5">
        <v>-1.07</v>
      </c>
      <c r="Y248" s="5">
        <v>-2.4900000000000002</v>
      </c>
      <c r="Z248" s="5">
        <v>-10.71</v>
      </c>
      <c r="AA248" s="5">
        <v>18.25</v>
      </c>
      <c r="AB248" s="5">
        <v>4.49</v>
      </c>
      <c r="AC248" s="5">
        <v>-18.579999999999998</v>
      </c>
      <c r="AD248" s="5">
        <v>-0.7</v>
      </c>
      <c r="AE248" s="5">
        <v>-0.65</v>
      </c>
      <c r="AF248" s="5">
        <v>0.08</v>
      </c>
      <c r="AG248" s="5">
        <v>0</v>
      </c>
      <c r="AH248" s="5">
        <v>0.22</v>
      </c>
      <c r="AI248" s="5">
        <v>0.17</v>
      </c>
      <c r="AJ248" s="5">
        <v>0.06</v>
      </c>
      <c r="AK248" s="5">
        <v>-0.03</v>
      </c>
      <c r="AL248" s="5">
        <v>0.03</v>
      </c>
      <c r="AM248" s="5">
        <v>0.09</v>
      </c>
      <c r="AN248" s="5">
        <v>0.14000000000000001</v>
      </c>
      <c r="AO248" s="5">
        <v>0.12</v>
      </c>
      <c r="AP248" s="5">
        <v>-1.1499999999999999</v>
      </c>
      <c r="AQ248" s="5">
        <v>0</v>
      </c>
      <c r="AR248" s="5">
        <v>-0.88</v>
      </c>
      <c r="AS248" s="5">
        <v>-1.06</v>
      </c>
      <c r="AT248" s="5">
        <v>-0.32</v>
      </c>
      <c r="AU248" s="5">
        <v>0.44</v>
      </c>
      <c r="AV248" s="25">
        <v>144.96</v>
      </c>
      <c r="AW248" s="25">
        <v>223.661</v>
      </c>
      <c r="AX248" s="26">
        <v>159</v>
      </c>
      <c r="AY248" s="27">
        <v>211.684</v>
      </c>
      <c r="AZ248" s="26">
        <v>161</v>
      </c>
      <c r="BA248" s="27">
        <v>209.02249999999901</v>
      </c>
      <c r="BB248" s="26">
        <v>141</v>
      </c>
      <c r="BC248" s="13"/>
      <c r="BD248" s="16">
        <v>18.3</v>
      </c>
      <c r="BE248" s="16">
        <v>2.7</v>
      </c>
      <c r="BF248" s="16">
        <v>14.7</v>
      </c>
      <c r="BG248" s="16">
        <v>99.8</v>
      </c>
      <c r="BH248" s="13">
        <v>2</v>
      </c>
      <c r="BI248" s="13">
        <v>1</v>
      </c>
      <c r="BJ248" s="13">
        <v>1</v>
      </c>
      <c r="BK248" s="13">
        <v>2</v>
      </c>
      <c r="BL248" s="13">
        <v>2</v>
      </c>
      <c r="BM248" s="13">
        <v>2</v>
      </c>
      <c r="BN248" s="13">
        <v>1</v>
      </c>
      <c r="BO248" s="13">
        <v>1</v>
      </c>
    </row>
    <row r="249" spans="1:67" ht="15.6" x14ac:dyDescent="0.3">
      <c r="A249">
        <v>233</v>
      </c>
      <c r="B249" t="s">
        <v>465</v>
      </c>
      <c r="C249" s="9">
        <v>240891</v>
      </c>
      <c r="D249" s="11">
        <v>232</v>
      </c>
      <c r="E249" s="11">
        <v>222333</v>
      </c>
      <c r="F249" s="11">
        <v>2022</v>
      </c>
      <c r="G249" s="5" t="s">
        <v>60</v>
      </c>
      <c r="H249" s="5">
        <v>2021</v>
      </c>
      <c r="I249" s="5" t="s">
        <v>330</v>
      </c>
      <c r="J249" s="5">
        <v>2</v>
      </c>
      <c r="K249" s="5">
        <v>1</v>
      </c>
      <c r="L249" s="5" t="s">
        <v>59</v>
      </c>
      <c r="M249" s="5">
        <v>5.56</v>
      </c>
      <c r="N249" s="5">
        <v>7.06</v>
      </c>
      <c r="O249" s="5">
        <v>9.8800000000000008</v>
      </c>
      <c r="P249" s="5">
        <v>7.64</v>
      </c>
      <c r="Q249" s="5">
        <v>1.1499999999999999</v>
      </c>
      <c r="R249" s="5">
        <v>1.1399999999999999</v>
      </c>
      <c r="S249" s="5">
        <v>2.09</v>
      </c>
      <c r="T249" s="5">
        <v>2.65</v>
      </c>
      <c r="U249" s="5">
        <v>16.12</v>
      </c>
      <c r="V249" s="5">
        <v>6.6</v>
      </c>
      <c r="W249" s="5">
        <v>-0.12</v>
      </c>
      <c r="X249" s="5">
        <v>-0.42</v>
      </c>
      <c r="Y249" s="5">
        <v>-2.82</v>
      </c>
      <c r="Z249" s="5">
        <v>-10.86</v>
      </c>
      <c r="AA249" s="5">
        <v>21.97</v>
      </c>
      <c r="AB249" s="5">
        <v>4.37</v>
      </c>
      <c r="AC249" s="5">
        <v>-40.14</v>
      </c>
      <c r="AD249" s="5">
        <v>-1.19</v>
      </c>
      <c r="AE249" s="5">
        <v>-0.1</v>
      </c>
      <c r="AF249" s="5">
        <v>-0.25</v>
      </c>
      <c r="AG249" s="5">
        <v>0</v>
      </c>
      <c r="AH249" s="5">
        <v>0.23</v>
      </c>
      <c r="AI249" s="5">
        <v>0.08</v>
      </c>
      <c r="AJ249" s="5">
        <v>0.09</v>
      </c>
      <c r="AK249" s="5">
        <v>-0.02</v>
      </c>
      <c r="AL249" s="5">
        <v>0.03</v>
      </c>
      <c r="AM249" s="5">
        <v>7.0000000000000007E-2</v>
      </c>
      <c r="AN249" s="5">
        <v>0.3</v>
      </c>
      <c r="AO249" s="5">
        <v>-0.47</v>
      </c>
      <c r="AP249" s="5">
        <v>2.86</v>
      </c>
      <c r="AQ249" s="5">
        <v>0</v>
      </c>
      <c r="AR249" s="5">
        <v>-0.59</v>
      </c>
      <c r="AS249" s="5">
        <v>-0.56999999999999995</v>
      </c>
      <c r="AT249" s="5">
        <v>-0.52</v>
      </c>
      <c r="AU249" s="5">
        <v>0.32</v>
      </c>
      <c r="AV249" s="25">
        <v>153</v>
      </c>
      <c r="AW249" s="25">
        <v>220.577</v>
      </c>
      <c r="AX249" s="26">
        <v>191</v>
      </c>
      <c r="AY249" s="27">
        <v>199.61</v>
      </c>
      <c r="AZ249" s="26">
        <v>235</v>
      </c>
      <c r="BA249" s="27">
        <v>204.35499999999999</v>
      </c>
      <c r="BB249" s="26">
        <v>179</v>
      </c>
      <c r="BC249" s="13"/>
      <c r="BD249" s="16">
        <v>18.2</v>
      </c>
      <c r="BE249" s="16">
        <v>2.8</v>
      </c>
      <c r="BF249" s="16">
        <v>15.1</v>
      </c>
      <c r="BG249" s="16">
        <v>99.7</v>
      </c>
      <c r="BH249" s="13">
        <v>2</v>
      </c>
      <c r="BI249" s="13">
        <v>1</v>
      </c>
      <c r="BJ249" s="13">
        <v>1</v>
      </c>
      <c r="BK249" s="13">
        <v>2</v>
      </c>
      <c r="BL249" s="13">
        <v>2</v>
      </c>
      <c r="BM249" s="13">
        <v>3</v>
      </c>
      <c r="BN249" s="13">
        <v>1</v>
      </c>
      <c r="BO249" s="13">
        <v>3</v>
      </c>
    </row>
    <row r="250" spans="1:67" ht="15.6" x14ac:dyDescent="0.3">
      <c r="A250">
        <v>234</v>
      </c>
      <c r="B250" t="s">
        <v>464</v>
      </c>
      <c r="C250" s="9">
        <v>241111</v>
      </c>
      <c r="D250" s="11">
        <v>233</v>
      </c>
      <c r="E250" s="11">
        <v>230496</v>
      </c>
      <c r="F250" s="11">
        <v>2023</v>
      </c>
      <c r="G250" s="5" t="s">
        <v>152</v>
      </c>
      <c r="H250" s="5">
        <v>2018</v>
      </c>
      <c r="I250" s="5" t="s">
        <v>331</v>
      </c>
      <c r="J250" s="5">
        <v>2</v>
      </c>
      <c r="K250" s="5">
        <v>2</v>
      </c>
      <c r="L250" s="5" t="s">
        <v>62</v>
      </c>
      <c r="M250" s="5">
        <v>5.25</v>
      </c>
      <c r="N250" s="5">
        <v>7.4</v>
      </c>
      <c r="O250" s="5">
        <v>10.16</v>
      </c>
      <c r="P250" s="5">
        <v>9.92</v>
      </c>
      <c r="Q250" s="5">
        <v>2.4900000000000002</v>
      </c>
      <c r="R250" s="5">
        <v>1.46</v>
      </c>
      <c r="S250" s="5">
        <v>2.79</v>
      </c>
      <c r="T250" s="5">
        <v>2.81</v>
      </c>
      <c r="U250" s="5">
        <v>17.489999999999998</v>
      </c>
      <c r="V250" s="5">
        <v>15.25</v>
      </c>
      <c r="W250" s="5">
        <v>0.17</v>
      </c>
      <c r="X250" s="5">
        <v>-0.08</v>
      </c>
      <c r="Y250" s="5">
        <v>-0.86</v>
      </c>
      <c r="Z250" s="5">
        <v>-8.3800000000000008</v>
      </c>
      <c r="AA250" s="5">
        <v>15.94</v>
      </c>
      <c r="AB250" s="5">
        <v>-1.59</v>
      </c>
      <c r="AC250" s="5">
        <v>-41.59</v>
      </c>
      <c r="AD250" s="5">
        <v>-0.78</v>
      </c>
      <c r="AE250" s="5">
        <v>-0.34</v>
      </c>
      <c r="AF250" s="5">
        <v>-0.5</v>
      </c>
      <c r="AG250" s="5">
        <v>0</v>
      </c>
      <c r="AH250" s="5">
        <v>0.16</v>
      </c>
      <c r="AI250" s="5">
        <v>-0.03</v>
      </c>
      <c r="AJ250" s="5">
        <v>0.05</v>
      </c>
      <c r="AK250" s="5">
        <v>0</v>
      </c>
      <c r="AL250" s="5">
        <v>0.05</v>
      </c>
      <c r="AM250" s="5">
        <v>0.05</v>
      </c>
      <c r="AN250" s="5">
        <v>0.45</v>
      </c>
      <c r="AO250" s="5">
        <v>-0.06</v>
      </c>
      <c r="AP250" s="5">
        <v>-0.81</v>
      </c>
      <c r="AQ250" s="5">
        <v>0</v>
      </c>
      <c r="AR250" s="5">
        <v>0.01</v>
      </c>
      <c r="AS250" s="5">
        <v>0.19</v>
      </c>
      <c r="AT250" s="5">
        <v>-0.44</v>
      </c>
      <c r="AU250" s="5">
        <v>0.32</v>
      </c>
      <c r="AV250" s="25">
        <v>141.51</v>
      </c>
      <c r="AW250" s="25">
        <v>201.7405</v>
      </c>
      <c r="AX250" s="26">
        <v>285</v>
      </c>
      <c r="AY250" s="27">
        <v>189.39849999999899</v>
      </c>
      <c r="AZ250" s="26">
        <v>282</v>
      </c>
      <c r="BA250" s="27">
        <v>188.77199999999999</v>
      </c>
      <c r="BB250" s="26">
        <v>273</v>
      </c>
      <c r="BC250" s="13" t="s">
        <v>722</v>
      </c>
      <c r="BD250" s="16">
        <v>18.399999999999999</v>
      </c>
      <c r="BE250" s="16">
        <v>3.2</v>
      </c>
      <c r="BF250" s="16">
        <v>17.2</v>
      </c>
      <c r="BG250" s="16">
        <v>99.7</v>
      </c>
      <c r="BH250" s="13">
        <v>2</v>
      </c>
      <c r="BI250" s="13">
        <v>1</v>
      </c>
      <c r="BJ250" s="13">
        <v>1</v>
      </c>
      <c r="BK250" s="13">
        <v>2</v>
      </c>
      <c r="BL250" s="13">
        <v>2</v>
      </c>
      <c r="BM250" s="13">
        <v>2</v>
      </c>
      <c r="BN250" s="13">
        <v>1</v>
      </c>
      <c r="BO250" s="13">
        <v>2</v>
      </c>
    </row>
    <row r="251" spans="1:67" ht="15.6" x14ac:dyDescent="0.3">
      <c r="A251">
        <v>235</v>
      </c>
      <c r="B251" s="10" t="s">
        <v>463</v>
      </c>
      <c r="C251" s="9">
        <v>243074</v>
      </c>
      <c r="D251" s="12">
        <v>234</v>
      </c>
      <c r="E251" s="11">
        <v>223285</v>
      </c>
      <c r="F251" s="12">
        <v>2022</v>
      </c>
      <c r="G251" s="5" t="s">
        <v>69</v>
      </c>
      <c r="H251" s="5">
        <v>2023</v>
      </c>
      <c r="I251" s="5" t="s">
        <v>332</v>
      </c>
      <c r="J251" s="5">
        <v>1</v>
      </c>
      <c r="K251" s="5">
        <v>1</v>
      </c>
      <c r="L251" s="5" t="s">
        <v>62</v>
      </c>
      <c r="M251" s="5">
        <v>6.32</v>
      </c>
      <c r="N251" s="5">
        <v>11.18</v>
      </c>
      <c r="O251" s="5">
        <v>16</v>
      </c>
      <c r="P251" s="5">
        <v>14.04</v>
      </c>
      <c r="Q251" s="5">
        <v>2.11</v>
      </c>
      <c r="R251" s="5">
        <v>1.46</v>
      </c>
      <c r="S251" s="5">
        <v>1.87</v>
      </c>
      <c r="T251" s="5">
        <v>2.12</v>
      </c>
      <c r="U251" s="5">
        <v>11.61</v>
      </c>
      <c r="V251" s="5">
        <v>11.23</v>
      </c>
      <c r="W251" s="5">
        <v>-0.6</v>
      </c>
      <c r="X251" s="5">
        <v>-0.54</v>
      </c>
      <c r="Y251" s="5">
        <v>-1.88</v>
      </c>
      <c r="Z251" s="5">
        <v>-15.19</v>
      </c>
      <c r="AA251" s="5">
        <v>20.77</v>
      </c>
      <c r="AB251" s="5">
        <v>-0.11</v>
      </c>
      <c r="AC251" s="5">
        <v>-66.180000000000007</v>
      </c>
      <c r="AD251" s="5">
        <v>-0.91</v>
      </c>
      <c r="AE251" s="5">
        <v>-0.69</v>
      </c>
      <c r="AF251" s="5">
        <v>-0.45</v>
      </c>
      <c r="AG251" s="5">
        <v>0</v>
      </c>
      <c r="AH251" s="5">
        <v>0.26</v>
      </c>
      <c r="AI251" s="5">
        <v>0.28000000000000003</v>
      </c>
      <c r="AJ251" s="5">
        <v>0.05</v>
      </c>
      <c r="AK251" s="5">
        <v>0.01</v>
      </c>
      <c r="AL251" s="5">
        <v>0.1</v>
      </c>
      <c r="AM251" s="5">
        <v>0.09</v>
      </c>
      <c r="AN251" s="5">
        <v>1.02</v>
      </c>
      <c r="AO251" s="5">
        <v>0.28000000000000003</v>
      </c>
      <c r="AP251" s="5">
        <v>1.61</v>
      </c>
      <c r="AQ251" s="5">
        <v>0</v>
      </c>
      <c r="AR251" s="5">
        <v>0</v>
      </c>
      <c r="AS251" s="5">
        <v>0.11</v>
      </c>
      <c r="AT251" s="5">
        <v>-0.25</v>
      </c>
      <c r="AU251" s="5">
        <v>0.36</v>
      </c>
      <c r="AV251" s="25">
        <v>154.19999999999999</v>
      </c>
      <c r="AW251" s="25">
        <v>229.72900000000001</v>
      </c>
      <c r="AX251" s="26">
        <v>116</v>
      </c>
      <c r="AY251" s="27">
        <v>211.96299999999999</v>
      </c>
      <c r="AZ251" s="26">
        <v>157</v>
      </c>
      <c r="BA251" s="27">
        <v>215.24</v>
      </c>
      <c r="BB251" s="26">
        <v>91</v>
      </c>
      <c r="BC251" s="13" t="s">
        <v>721</v>
      </c>
      <c r="BD251" s="16">
        <f>_xlfn.XLOOKUP(Table8102215333451615[[#This Row],[VID]],'[4]Replacement rams wool data'!$B:$B,'[4]Replacement rams wool data'!$D:$D)</f>
        <v>17.8</v>
      </c>
      <c r="BE251" s="16">
        <f>_xlfn.XLOOKUP(Table8102215333451615[[#This Row],[VID]],'[4]Replacement rams wool data'!$B:$B,'[4]Replacement rams wool data'!$E:$E)</f>
        <v>2.5</v>
      </c>
      <c r="BF251" s="16">
        <f>_xlfn.XLOOKUP(Table8102215333451615[[#This Row],[VID]],'[4]Replacement rams wool data'!$B:$B,'[4]Replacement rams wool data'!$F:$F)</f>
        <v>14.3</v>
      </c>
      <c r="BG251" s="16">
        <f>_xlfn.XLOOKUP(Table8102215333451615[[#This Row],[VID]],'[4]Replacement rams wool data'!$B:$B,'[4]Replacement rams wool data'!$G:$G)</f>
        <v>99.5</v>
      </c>
      <c r="BH251" s="13">
        <v>2</v>
      </c>
      <c r="BI251" s="13">
        <v>1</v>
      </c>
      <c r="BJ251" s="13">
        <v>2</v>
      </c>
      <c r="BK251" s="13">
        <v>2</v>
      </c>
      <c r="BL251" s="13">
        <v>3</v>
      </c>
      <c r="BM251" s="13">
        <v>2</v>
      </c>
      <c r="BN251" s="13">
        <v>1</v>
      </c>
      <c r="BO251" s="13">
        <v>1</v>
      </c>
    </row>
    <row r="252" spans="1:67" ht="15.6" x14ac:dyDescent="0.3">
      <c r="A252">
        <v>236</v>
      </c>
      <c r="B252" t="s">
        <v>462</v>
      </c>
      <c r="C252" s="9">
        <v>240419</v>
      </c>
      <c r="D252" s="11">
        <v>235</v>
      </c>
      <c r="E252" s="11">
        <v>211844</v>
      </c>
      <c r="F252" s="11">
        <v>2021</v>
      </c>
      <c r="G252" s="5" t="s">
        <v>74</v>
      </c>
      <c r="H252" s="5">
        <v>2020</v>
      </c>
      <c r="I252" s="5" t="s">
        <v>333</v>
      </c>
      <c r="J252" s="5">
        <v>2</v>
      </c>
      <c r="K252" s="5">
        <v>2</v>
      </c>
      <c r="L252" s="5" t="s">
        <v>62</v>
      </c>
      <c r="M252" s="5">
        <v>6.4</v>
      </c>
      <c r="N252" s="5">
        <v>8.26</v>
      </c>
      <c r="O252" s="5">
        <v>9.44</v>
      </c>
      <c r="P252" s="5">
        <v>7.93</v>
      </c>
      <c r="Q252" s="5">
        <v>1.67</v>
      </c>
      <c r="R252" s="5">
        <v>0.92</v>
      </c>
      <c r="S252" s="5">
        <v>2.5</v>
      </c>
      <c r="T252" s="5">
        <v>2.48</v>
      </c>
      <c r="U252" s="5">
        <v>15.16</v>
      </c>
      <c r="V252" s="5">
        <v>7.66</v>
      </c>
      <c r="W252" s="5">
        <v>-0.63</v>
      </c>
      <c r="X252" s="5">
        <v>-0.91</v>
      </c>
      <c r="Y252" s="5">
        <v>-2.2000000000000002</v>
      </c>
      <c r="Z252" s="5">
        <v>-10.53</v>
      </c>
      <c r="AA252" s="5">
        <v>18.989999999999998</v>
      </c>
      <c r="AB252" s="5">
        <v>-0.28000000000000003</v>
      </c>
      <c r="AC252" s="5">
        <v>-49.02</v>
      </c>
      <c r="AD252" s="5">
        <v>-0.88</v>
      </c>
      <c r="AE252" s="5">
        <v>0.13</v>
      </c>
      <c r="AF252" s="5">
        <v>-0.01</v>
      </c>
      <c r="AG252" s="5">
        <v>0</v>
      </c>
      <c r="AH252" s="5">
        <v>0.25</v>
      </c>
      <c r="AI252" s="5">
        <v>0.03</v>
      </c>
      <c r="AJ252" s="5">
        <v>0.06</v>
      </c>
      <c r="AK252" s="5">
        <v>0.04</v>
      </c>
      <c r="AL252" s="5">
        <v>0.21</v>
      </c>
      <c r="AM252" s="5">
        <v>0.02</v>
      </c>
      <c r="AN252" s="5">
        <v>-1.36</v>
      </c>
      <c r="AO252" s="5">
        <v>-0.36</v>
      </c>
      <c r="AP252" s="5">
        <v>3.15</v>
      </c>
      <c r="AQ252" s="5">
        <v>0</v>
      </c>
      <c r="AR252" s="5">
        <v>-0.48</v>
      </c>
      <c r="AS252" s="5">
        <v>-0.4</v>
      </c>
      <c r="AT252" s="5">
        <v>-0.06</v>
      </c>
      <c r="AU252" s="5">
        <v>0.35</v>
      </c>
      <c r="AV252" s="25">
        <v>147.62</v>
      </c>
      <c r="AW252" s="25">
        <v>211.14349999999999</v>
      </c>
      <c r="AX252" s="26">
        <v>238</v>
      </c>
      <c r="AY252" s="27">
        <v>198.41849999999999</v>
      </c>
      <c r="AZ252" s="26">
        <v>242</v>
      </c>
      <c r="BA252" s="27">
        <v>196.1885</v>
      </c>
      <c r="BB252" s="26">
        <v>234</v>
      </c>
      <c r="BC252" s="13"/>
      <c r="BD252" s="16">
        <v>18</v>
      </c>
      <c r="BE252" s="16">
        <v>2.7</v>
      </c>
      <c r="BF252" s="16">
        <v>14.9</v>
      </c>
      <c r="BG252" s="17">
        <v>100</v>
      </c>
      <c r="BH252" s="13">
        <v>2</v>
      </c>
      <c r="BI252" s="13">
        <v>1</v>
      </c>
      <c r="BJ252" s="13">
        <v>2</v>
      </c>
      <c r="BK252" s="13">
        <v>2</v>
      </c>
      <c r="BL252" s="13">
        <v>2</v>
      </c>
      <c r="BM252" s="13">
        <v>2</v>
      </c>
      <c r="BN252" s="13">
        <v>1</v>
      </c>
      <c r="BO252" s="13">
        <v>2</v>
      </c>
    </row>
    <row r="253" spans="1:67" ht="15.6" x14ac:dyDescent="0.3">
      <c r="A253">
        <v>237</v>
      </c>
      <c r="B253" s="10" t="s">
        <v>461</v>
      </c>
      <c r="C253" s="9">
        <v>242011</v>
      </c>
      <c r="D253" s="12">
        <v>236</v>
      </c>
      <c r="E253" s="11">
        <v>230290</v>
      </c>
      <c r="F253" s="12">
        <v>2023</v>
      </c>
      <c r="G253" s="5" t="s">
        <v>106</v>
      </c>
      <c r="H253" s="5">
        <v>2022</v>
      </c>
      <c r="I253" s="5" t="s">
        <v>334</v>
      </c>
      <c r="J253" s="5">
        <v>1</v>
      </c>
      <c r="K253" s="5">
        <v>1</v>
      </c>
      <c r="L253" s="5" t="s">
        <v>62</v>
      </c>
      <c r="M253" s="5">
        <v>3.56</v>
      </c>
      <c r="N253" s="5">
        <v>4.01</v>
      </c>
      <c r="O253" s="5">
        <v>5.2</v>
      </c>
      <c r="P253" s="5">
        <v>4.5199999999999996</v>
      </c>
      <c r="Q253" s="5">
        <v>1.59</v>
      </c>
      <c r="R253" s="5">
        <v>1.03</v>
      </c>
      <c r="S253" s="5">
        <v>2.56</v>
      </c>
      <c r="T253" s="5">
        <v>2.72</v>
      </c>
      <c r="U253" s="5">
        <v>17.940000000000001</v>
      </c>
      <c r="V253" s="5">
        <v>14.98</v>
      </c>
      <c r="W253" s="5">
        <v>-0.05</v>
      </c>
      <c r="X253" s="5">
        <v>-0.28000000000000003</v>
      </c>
      <c r="Y253" s="5">
        <v>-2.0499999999999998</v>
      </c>
      <c r="Z253" s="5">
        <v>-19.89</v>
      </c>
      <c r="AA253" s="5">
        <v>20.14</v>
      </c>
      <c r="AB253" s="5">
        <v>6.99</v>
      </c>
      <c r="AC253" s="5">
        <v>-53.84</v>
      </c>
      <c r="AD253" s="5">
        <v>-0.87</v>
      </c>
      <c r="AE253" s="5">
        <v>-0.4</v>
      </c>
      <c r="AF253" s="5">
        <v>0.09</v>
      </c>
      <c r="AG253" s="5">
        <v>0</v>
      </c>
      <c r="AH253" s="5">
        <v>0.23</v>
      </c>
      <c r="AI253" s="5">
        <v>0.1</v>
      </c>
      <c r="AJ253" s="5">
        <v>0.06</v>
      </c>
      <c r="AK253" s="5">
        <v>-0.01</v>
      </c>
      <c r="AL253" s="5">
        <v>0.05</v>
      </c>
      <c r="AM253" s="5">
        <v>0.09</v>
      </c>
      <c r="AN253" s="5">
        <v>1.19</v>
      </c>
      <c r="AO253" s="5">
        <v>-0.34</v>
      </c>
      <c r="AP253" s="5">
        <v>1.2</v>
      </c>
      <c r="AQ253" s="5">
        <v>0</v>
      </c>
      <c r="AR253" s="5">
        <v>-0.19</v>
      </c>
      <c r="AS253" s="5">
        <v>0.22</v>
      </c>
      <c r="AT253" s="5">
        <v>-0.52</v>
      </c>
      <c r="AU253" s="5">
        <v>0.19</v>
      </c>
      <c r="AV253" s="25">
        <v>152.88999999999999</v>
      </c>
      <c r="AW253" s="25">
        <v>209.71199999999999</v>
      </c>
      <c r="AX253" s="26">
        <v>252</v>
      </c>
      <c r="AY253" s="27">
        <v>195.86</v>
      </c>
      <c r="AZ253" s="26">
        <v>259</v>
      </c>
      <c r="BA253" s="27">
        <v>191.52</v>
      </c>
      <c r="BB253" s="26">
        <v>261</v>
      </c>
      <c r="BC253" s="13" t="s">
        <v>722</v>
      </c>
      <c r="BD253" s="16">
        <f>_xlfn.XLOOKUP(Table8102215333451615[[#This Row],[VID]],'[4]Replacement rams wool data'!$B:$B,'[4]Replacement rams wool data'!$D:$D)</f>
        <v>18.600000000000001</v>
      </c>
      <c r="BE253" s="16">
        <f>_xlfn.XLOOKUP(Table8102215333451615[[#This Row],[VID]],'[4]Replacement rams wool data'!$B:$B,'[4]Replacement rams wool data'!$E:$E)</f>
        <v>2.9</v>
      </c>
      <c r="BF253" s="16">
        <f>_xlfn.XLOOKUP(Table8102215333451615[[#This Row],[VID]],'[4]Replacement rams wool data'!$B:$B,'[4]Replacement rams wool data'!$F:$F)</f>
        <v>15.5</v>
      </c>
      <c r="BG253" s="16">
        <f>_xlfn.XLOOKUP(Table8102215333451615[[#This Row],[VID]],'[4]Replacement rams wool data'!$B:$B,'[4]Replacement rams wool data'!$G:$G)</f>
        <v>99.8</v>
      </c>
      <c r="BH253" s="13">
        <v>2</v>
      </c>
      <c r="BI253" s="13">
        <v>1</v>
      </c>
      <c r="BJ253" s="13">
        <v>2</v>
      </c>
      <c r="BK253" s="13">
        <v>2</v>
      </c>
      <c r="BL253" s="13">
        <v>2</v>
      </c>
      <c r="BM253" s="13">
        <v>2</v>
      </c>
      <c r="BN253" s="13">
        <v>1</v>
      </c>
      <c r="BO253" s="13">
        <v>1</v>
      </c>
    </row>
    <row r="254" spans="1:67" ht="15.6" x14ac:dyDescent="0.3">
      <c r="A254">
        <v>238</v>
      </c>
      <c r="B254" t="s">
        <v>460</v>
      </c>
      <c r="C254" s="9">
        <v>242036</v>
      </c>
      <c r="D254" s="11">
        <v>237</v>
      </c>
      <c r="E254" s="11">
        <v>220648</v>
      </c>
      <c r="F254" s="11">
        <v>2022</v>
      </c>
      <c r="G254" s="5" t="s">
        <v>110</v>
      </c>
      <c r="H254" s="5">
        <v>2020</v>
      </c>
      <c r="I254" s="5" t="s">
        <v>335</v>
      </c>
      <c r="J254" s="5">
        <v>1</v>
      </c>
      <c r="K254" s="5">
        <v>1</v>
      </c>
      <c r="L254" s="5" t="s">
        <v>62</v>
      </c>
      <c r="M254" s="5">
        <v>5.73</v>
      </c>
      <c r="N254" s="5">
        <v>8.57</v>
      </c>
      <c r="O254" s="5">
        <v>12.08</v>
      </c>
      <c r="P254" s="5">
        <v>8.7899999999999991</v>
      </c>
      <c r="Q254" s="5">
        <v>0.48</v>
      </c>
      <c r="R254" s="5">
        <v>0.69</v>
      </c>
      <c r="S254" s="5">
        <v>0.77</v>
      </c>
      <c r="T254" s="5">
        <v>1.4</v>
      </c>
      <c r="U254" s="5">
        <v>23.66</v>
      </c>
      <c r="V254" s="5">
        <v>17.04</v>
      </c>
      <c r="W254" s="5">
        <v>0.06</v>
      </c>
      <c r="X254" s="5">
        <v>-0.19</v>
      </c>
      <c r="Y254" s="5">
        <v>-1.38</v>
      </c>
      <c r="Z254" s="5">
        <v>-12.66</v>
      </c>
      <c r="AA254" s="5">
        <v>21.92</v>
      </c>
      <c r="AB254" s="5">
        <v>1.01</v>
      </c>
      <c r="AC254" s="5">
        <v>-48.05</v>
      </c>
      <c r="AD254" s="5">
        <v>-0.65</v>
      </c>
      <c r="AE254" s="5">
        <v>-0.43</v>
      </c>
      <c r="AF254" s="5">
        <v>-0.4</v>
      </c>
      <c r="AG254" s="5">
        <v>0</v>
      </c>
      <c r="AH254" s="5">
        <v>0.08</v>
      </c>
      <c r="AI254" s="5">
        <v>-0.09</v>
      </c>
      <c r="AJ254" s="5">
        <v>7.0000000000000007E-2</v>
      </c>
      <c r="AK254" s="5">
        <v>-0.04</v>
      </c>
      <c r="AL254" s="5">
        <v>0</v>
      </c>
      <c r="AM254" s="5">
        <v>0.01</v>
      </c>
      <c r="AN254" s="5">
        <v>0.21</v>
      </c>
      <c r="AO254" s="5">
        <v>-0.75</v>
      </c>
      <c r="AP254" s="5">
        <v>3.3</v>
      </c>
      <c r="AQ254" s="5">
        <v>0</v>
      </c>
      <c r="AR254" s="5">
        <v>-0.76</v>
      </c>
      <c r="AS254" s="5">
        <v>-1.1100000000000001</v>
      </c>
      <c r="AT254" s="5">
        <v>-0.64</v>
      </c>
      <c r="AU254" s="5">
        <v>0.3</v>
      </c>
      <c r="AV254" s="25">
        <v>145.63999999999999</v>
      </c>
      <c r="AW254" s="25">
        <v>218.29499999999999</v>
      </c>
      <c r="AX254" s="26">
        <v>206</v>
      </c>
      <c r="AY254" s="27">
        <v>203.30599999999899</v>
      </c>
      <c r="AZ254" s="26">
        <v>210</v>
      </c>
      <c r="BA254" s="27">
        <v>198.26750000000001</v>
      </c>
      <c r="BB254" s="26">
        <v>226</v>
      </c>
      <c r="BC254" s="13"/>
      <c r="BD254" s="16">
        <v>17.899999999999999</v>
      </c>
      <c r="BE254" s="16">
        <v>3.1</v>
      </c>
      <c r="BF254" s="16">
        <v>17.5</v>
      </c>
      <c r="BG254" s="16">
        <v>99.4</v>
      </c>
      <c r="BH254" s="13">
        <v>2</v>
      </c>
      <c r="BI254" s="13">
        <v>1</v>
      </c>
      <c r="BJ254" s="13">
        <v>1</v>
      </c>
      <c r="BK254" s="13">
        <v>2</v>
      </c>
      <c r="BL254" s="13">
        <v>2</v>
      </c>
      <c r="BM254" s="13">
        <v>2</v>
      </c>
      <c r="BN254" s="13">
        <v>1</v>
      </c>
      <c r="BO254" s="13">
        <v>1</v>
      </c>
    </row>
    <row r="255" spans="1:67" ht="15.6" x14ac:dyDescent="0.3">
      <c r="A255">
        <v>239</v>
      </c>
      <c r="B255" t="s">
        <v>459</v>
      </c>
      <c r="C255" s="9">
        <v>240638</v>
      </c>
      <c r="D255" s="11">
        <v>238</v>
      </c>
      <c r="E255" s="11">
        <v>211938</v>
      </c>
      <c r="F255" s="11">
        <v>2021</v>
      </c>
      <c r="G255" s="5" t="s">
        <v>67</v>
      </c>
      <c r="H255" s="5">
        <v>2020</v>
      </c>
      <c r="I255" s="5" t="s">
        <v>336</v>
      </c>
      <c r="J255" s="5">
        <v>2</v>
      </c>
      <c r="K255" s="5">
        <v>2</v>
      </c>
      <c r="L255" s="5" t="s">
        <v>62</v>
      </c>
      <c r="M255" s="5">
        <v>5.83</v>
      </c>
      <c r="N255" s="5">
        <v>8.2799999999999994</v>
      </c>
      <c r="O255" s="5">
        <v>10.18</v>
      </c>
      <c r="P255" s="5">
        <v>7.05</v>
      </c>
      <c r="Q255" s="5">
        <v>1.48</v>
      </c>
      <c r="R255" s="5">
        <v>0.82</v>
      </c>
      <c r="S255" s="5">
        <v>2.17</v>
      </c>
      <c r="T255" s="5">
        <v>2.25</v>
      </c>
      <c r="U255" s="5">
        <v>23.64</v>
      </c>
      <c r="V255" s="5">
        <v>19.39</v>
      </c>
      <c r="W255" s="5">
        <v>0.47</v>
      </c>
      <c r="X255" s="5">
        <v>0.13</v>
      </c>
      <c r="Y255" s="5">
        <v>-1.33</v>
      </c>
      <c r="Z255" s="5">
        <v>-12.26</v>
      </c>
      <c r="AA255" s="5">
        <v>19.13</v>
      </c>
      <c r="AB255" s="5">
        <v>4.29</v>
      </c>
      <c r="AC255" s="5">
        <v>-55.9</v>
      </c>
      <c r="AD255" s="5">
        <v>-1.07</v>
      </c>
      <c r="AE255" s="5">
        <v>0.46</v>
      </c>
      <c r="AF255" s="5">
        <v>-0.17</v>
      </c>
      <c r="AG255" s="5">
        <v>0</v>
      </c>
      <c r="AH255" s="5">
        <v>0.27</v>
      </c>
      <c r="AI255" s="5">
        <v>0.21</v>
      </c>
      <c r="AJ255" s="5">
        <v>7.0000000000000007E-2</v>
      </c>
      <c r="AK255" s="5">
        <v>0.03</v>
      </c>
      <c r="AL255" s="5">
        <v>7.0000000000000007E-2</v>
      </c>
      <c r="AM255" s="5">
        <v>0.1</v>
      </c>
      <c r="AN255" s="5">
        <v>-0.82</v>
      </c>
      <c r="AO255" s="5">
        <v>-0.01</v>
      </c>
      <c r="AP255" s="5">
        <v>0.67</v>
      </c>
      <c r="AQ255" s="5">
        <v>0</v>
      </c>
      <c r="AR255" s="5">
        <v>-0.44</v>
      </c>
      <c r="AS255" s="5">
        <v>-0.61</v>
      </c>
      <c r="AT255" s="5">
        <v>-0.45</v>
      </c>
      <c r="AU255" s="5">
        <v>0.48</v>
      </c>
      <c r="AV255" s="25">
        <v>161.33000000000001</v>
      </c>
      <c r="AW255" s="25">
        <v>238.520499999999</v>
      </c>
      <c r="AX255" s="26">
        <v>58</v>
      </c>
      <c r="AY255" s="27">
        <v>225.32999999999899</v>
      </c>
      <c r="AZ255" s="26">
        <v>62</v>
      </c>
      <c r="BA255" s="27">
        <v>224.23050000000001</v>
      </c>
      <c r="BB255" s="26">
        <v>37</v>
      </c>
      <c r="BC255" s="13"/>
      <c r="BD255" s="16">
        <v>18.899999999999999</v>
      </c>
      <c r="BE255" s="16">
        <v>3.2</v>
      </c>
      <c r="BF255" s="16">
        <v>17.100000000000001</v>
      </c>
      <c r="BG255" s="16">
        <v>99.8</v>
      </c>
      <c r="BH255" s="13">
        <v>2</v>
      </c>
      <c r="BI255" s="13">
        <v>1</v>
      </c>
      <c r="BJ255" s="13">
        <v>2</v>
      </c>
      <c r="BK255" s="13">
        <v>2</v>
      </c>
      <c r="BL255" s="13">
        <v>2</v>
      </c>
      <c r="BM255" s="13">
        <v>2</v>
      </c>
      <c r="BN255" s="13">
        <v>1</v>
      </c>
      <c r="BO255" s="13">
        <v>1</v>
      </c>
    </row>
    <row r="256" spans="1:67" ht="15.6" x14ac:dyDescent="0.3">
      <c r="A256">
        <v>240</v>
      </c>
      <c r="B256" t="s">
        <v>458</v>
      </c>
      <c r="C256" s="9">
        <v>241154</v>
      </c>
      <c r="D256" s="11">
        <v>239</v>
      </c>
      <c r="E256" s="11">
        <v>211938</v>
      </c>
      <c r="F256" s="11">
        <v>2021</v>
      </c>
      <c r="G256" s="5" t="s">
        <v>67</v>
      </c>
      <c r="H256" s="5">
        <v>2020</v>
      </c>
      <c r="I256" s="5" t="s">
        <v>337</v>
      </c>
      <c r="J256" s="5">
        <v>2</v>
      </c>
      <c r="K256" s="5">
        <v>2</v>
      </c>
      <c r="L256" s="5" t="s">
        <v>62</v>
      </c>
      <c r="M256" s="5">
        <v>6.37</v>
      </c>
      <c r="N256" s="5">
        <v>9.67</v>
      </c>
      <c r="O256" s="5">
        <v>12.54</v>
      </c>
      <c r="P256" s="5">
        <v>11.18</v>
      </c>
      <c r="Q256" s="5">
        <v>1.56</v>
      </c>
      <c r="R256" s="5">
        <v>1.34</v>
      </c>
      <c r="S256" s="5">
        <v>0.68</v>
      </c>
      <c r="T256" s="5">
        <v>0.91</v>
      </c>
      <c r="U256" s="5">
        <v>17.53</v>
      </c>
      <c r="V256" s="5">
        <v>9.6199999999999992</v>
      </c>
      <c r="W256" s="5">
        <v>-0.01</v>
      </c>
      <c r="X256" s="5">
        <v>-0.26</v>
      </c>
      <c r="Y256" s="5">
        <v>-1.8</v>
      </c>
      <c r="Z256" s="5">
        <v>-12.04</v>
      </c>
      <c r="AA256" s="5">
        <v>15.27</v>
      </c>
      <c r="AB256" s="5">
        <v>4.84</v>
      </c>
      <c r="AC256" s="5">
        <v>-47.72</v>
      </c>
      <c r="AD256" s="5">
        <v>-0.87</v>
      </c>
      <c r="AE256" s="5">
        <v>0.31</v>
      </c>
      <c r="AF256" s="5">
        <v>-0.32</v>
      </c>
      <c r="AG256" s="5">
        <v>0</v>
      </c>
      <c r="AH256" s="5">
        <v>0.28000000000000003</v>
      </c>
      <c r="AI256" s="5">
        <v>-0.01</v>
      </c>
      <c r="AJ256" s="5">
        <v>0.06</v>
      </c>
      <c r="AK256" s="5">
        <v>0.04</v>
      </c>
      <c r="AL256" s="5">
        <v>0.18</v>
      </c>
      <c r="AM256" s="5">
        <v>0.05</v>
      </c>
      <c r="AN256" s="5">
        <v>-0.88</v>
      </c>
      <c r="AO256" s="5">
        <v>0.23</v>
      </c>
      <c r="AP256" s="5">
        <v>0.38</v>
      </c>
      <c r="AQ256" s="5">
        <v>0</v>
      </c>
      <c r="AR256" s="5">
        <v>-0.38</v>
      </c>
      <c r="AS256" s="5">
        <v>-0.32</v>
      </c>
      <c r="AT256" s="5">
        <v>-0.4</v>
      </c>
      <c r="AU256" s="5">
        <v>0.23</v>
      </c>
      <c r="AV256" s="25">
        <v>150.75</v>
      </c>
      <c r="AW256" s="25">
        <v>209.84450000000001</v>
      </c>
      <c r="AX256" s="26">
        <v>250</v>
      </c>
      <c r="AY256" s="27">
        <v>198.54</v>
      </c>
      <c r="AZ256" s="26">
        <v>240</v>
      </c>
      <c r="BA256" s="27">
        <v>200.26900000000001</v>
      </c>
      <c r="BB256" s="26">
        <v>211</v>
      </c>
      <c r="BC256" s="13"/>
      <c r="BD256" s="16">
        <v>17.5</v>
      </c>
      <c r="BE256" s="16">
        <v>2.9</v>
      </c>
      <c r="BF256" s="16">
        <v>16.8</v>
      </c>
      <c r="BG256" s="16">
        <v>99.8</v>
      </c>
      <c r="BH256" s="13">
        <v>2</v>
      </c>
      <c r="BI256" s="13">
        <v>1</v>
      </c>
      <c r="BJ256" s="13">
        <v>1</v>
      </c>
      <c r="BK256" s="13">
        <v>2</v>
      </c>
      <c r="BL256" s="13">
        <v>2</v>
      </c>
      <c r="BM256" s="13">
        <v>1</v>
      </c>
      <c r="BN256" s="13">
        <v>1</v>
      </c>
      <c r="BO256" s="13">
        <v>3</v>
      </c>
    </row>
    <row r="257" spans="1:67" ht="15.6" x14ac:dyDescent="0.3">
      <c r="A257">
        <v>241</v>
      </c>
      <c r="B257" t="s">
        <v>457</v>
      </c>
      <c r="C257" s="9">
        <v>241054</v>
      </c>
      <c r="D257" s="11">
        <v>240</v>
      </c>
      <c r="E257" s="11">
        <v>223285</v>
      </c>
      <c r="F257" s="11">
        <v>2022</v>
      </c>
      <c r="G257" s="5" t="s">
        <v>69</v>
      </c>
      <c r="H257" s="5">
        <v>2020</v>
      </c>
      <c r="I257" s="5" t="s">
        <v>338</v>
      </c>
      <c r="J257" s="5">
        <v>2</v>
      </c>
      <c r="K257" s="5">
        <v>2</v>
      </c>
      <c r="L257" s="5" t="s">
        <v>62</v>
      </c>
      <c r="M257" s="5">
        <v>6.28</v>
      </c>
      <c r="N257" s="5">
        <v>9.06</v>
      </c>
      <c r="O257" s="5">
        <v>11.12</v>
      </c>
      <c r="P257" s="5">
        <v>10.82</v>
      </c>
      <c r="Q257" s="5">
        <v>1.43</v>
      </c>
      <c r="R257" s="5">
        <v>1.46</v>
      </c>
      <c r="S257" s="5">
        <v>1.44</v>
      </c>
      <c r="T257" s="5">
        <v>1.82</v>
      </c>
      <c r="U257" s="5">
        <v>10.220000000000001</v>
      </c>
      <c r="V257" s="5">
        <v>7.19</v>
      </c>
      <c r="W257" s="5">
        <v>0.42</v>
      </c>
      <c r="X257" s="5">
        <v>-0.2</v>
      </c>
      <c r="Y257" s="5">
        <v>-3.11</v>
      </c>
      <c r="Z257" s="5">
        <v>-14.66</v>
      </c>
      <c r="AA257" s="5">
        <v>20.62</v>
      </c>
      <c r="AB257" s="5">
        <v>5.92</v>
      </c>
      <c r="AC257" s="5">
        <v>-41.31</v>
      </c>
      <c r="AD257" s="5">
        <v>-1.17</v>
      </c>
      <c r="AE257" s="5">
        <v>-0.76</v>
      </c>
      <c r="AF257" s="5">
        <v>-0.65</v>
      </c>
      <c r="AG257" s="5">
        <v>0</v>
      </c>
      <c r="AH257" s="5">
        <v>0.23</v>
      </c>
      <c r="AI257" s="5">
        <v>0.28999999999999998</v>
      </c>
      <c r="AJ257" s="5">
        <v>0.03</v>
      </c>
      <c r="AK257" s="5">
        <v>0.05</v>
      </c>
      <c r="AL257" s="5">
        <v>0.14000000000000001</v>
      </c>
      <c r="AM257" s="5">
        <v>7.0000000000000007E-2</v>
      </c>
      <c r="AN257" s="5">
        <v>-0.11</v>
      </c>
      <c r="AO257" s="5">
        <v>-0.54</v>
      </c>
      <c r="AP257" s="5">
        <v>2.67</v>
      </c>
      <c r="AQ257" s="5">
        <v>0</v>
      </c>
      <c r="AR257" s="5">
        <v>-0.51</v>
      </c>
      <c r="AS257" s="5">
        <v>-0.65</v>
      </c>
      <c r="AT257" s="5">
        <v>-0.57999999999999996</v>
      </c>
      <c r="AU257" s="5">
        <v>0.35</v>
      </c>
      <c r="AV257" s="25">
        <v>147.74</v>
      </c>
      <c r="AW257" s="25">
        <v>227.54349999999999</v>
      </c>
      <c r="AX257" s="26">
        <v>131</v>
      </c>
      <c r="AY257" s="27">
        <v>202.74699999999899</v>
      </c>
      <c r="AZ257" s="26">
        <v>215</v>
      </c>
      <c r="BA257" s="27">
        <v>215.523</v>
      </c>
      <c r="BB257" s="26">
        <v>90</v>
      </c>
      <c r="BC257" s="13"/>
      <c r="BD257" s="16">
        <v>19.2</v>
      </c>
      <c r="BE257" s="16">
        <v>2.9</v>
      </c>
      <c r="BF257" s="16">
        <v>14.8</v>
      </c>
      <c r="BG257" s="16">
        <v>99.7</v>
      </c>
      <c r="BH257" s="13">
        <v>2</v>
      </c>
      <c r="BI257" s="13">
        <v>1</v>
      </c>
      <c r="BJ257" s="13">
        <v>1</v>
      </c>
      <c r="BK257" s="13">
        <v>2</v>
      </c>
      <c r="BL257" s="13">
        <v>2</v>
      </c>
      <c r="BM257" s="13">
        <v>1</v>
      </c>
      <c r="BN257" s="13">
        <v>1</v>
      </c>
      <c r="BO257" s="13">
        <v>2</v>
      </c>
    </row>
    <row r="258" spans="1:67" ht="15.6" x14ac:dyDescent="0.3">
      <c r="A258">
        <v>242</v>
      </c>
      <c r="B258" t="s">
        <v>456</v>
      </c>
      <c r="C258" s="9">
        <v>241100</v>
      </c>
      <c r="D258" s="11">
        <v>241</v>
      </c>
      <c r="E258" s="11">
        <v>200160</v>
      </c>
      <c r="F258" s="11">
        <v>2020</v>
      </c>
      <c r="G258" s="5" t="s">
        <v>112</v>
      </c>
      <c r="H258" s="5">
        <v>2020</v>
      </c>
      <c r="I258" s="5" t="s">
        <v>339</v>
      </c>
      <c r="J258" s="5">
        <v>2</v>
      </c>
      <c r="K258" s="5">
        <v>2</v>
      </c>
      <c r="L258" s="5" t="s">
        <v>62</v>
      </c>
      <c r="M258" s="5">
        <v>3.58</v>
      </c>
      <c r="N258" s="5">
        <v>5.99</v>
      </c>
      <c r="O258" s="5">
        <v>9.35</v>
      </c>
      <c r="P258" s="5">
        <v>5.68</v>
      </c>
      <c r="Q258" s="5">
        <v>2.4700000000000002</v>
      </c>
      <c r="R258" s="5">
        <v>1.51</v>
      </c>
      <c r="S258" s="5">
        <v>2.84</v>
      </c>
      <c r="T258" s="5">
        <v>2.99</v>
      </c>
      <c r="U258" s="5">
        <v>16.32</v>
      </c>
      <c r="V258" s="5">
        <v>11.73</v>
      </c>
      <c r="W258" s="5">
        <v>-0.33</v>
      </c>
      <c r="X258" s="5">
        <v>-0.1</v>
      </c>
      <c r="Y258" s="5">
        <v>-1.67</v>
      </c>
      <c r="Z258" s="5">
        <v>-16.32</v>
      </c>
      <c r="AA258" s="5">
        <v>21.6</v>
      </c>
      <c r="AB258" s="5">
        <v>-2.29</v>
      </c>
      <c r="AC258" s="5">
        <v>-30.04</v>
      </c>
      <c r="AD258" s="5">
        <v>-1.36</v>
      </c>
      <c r="AE258" s="5">
        <v>-0.7</v>
      </c>
      <c r="AF258" s="5">
        <v>-0.2</v>
      </c>
      <c r="AG258" s="5">
        <v>0</v>
      </c>
      <c r="AH258" s="5">
        <v>0.17</v>
      </c>
      <c r="AI258" s="5">
        <v>0.01</v>
      </c>
      <c r="AJ258" s="5">
        <v>0.03</v>
      </c>
      <c r="AK258" s="5">
        <v>-0.04</v>
      </c>
      <c r="AL258" s="5">
        <v>0.06</v>
      </c>
      <c r="AM258" s="5">
        <v>0.06</v>
      </c>
      <c r="AN258" s="5">
        <v>0.26</v>
      </c>
      <c r="AO258" s="5">
        <v>0.44</v>
      </c>
      <c r="AP258" s="5">
        <v>-0.14000000000000001</v>
      </c>
      <c r="AQ258" s="5">
        <v>0</v>
      </c>
      <c r="AR258" s="5">
        <v>-0.31</v>
      </c>
      <c r="AS258" s="5">
        <v>-0.17</v>
      </c>
      <c r="AT258" s="5">
        <v>-0.34</v>
      </c>
      <c r="AU258" s="5">
        <v>0.28000000000000003</v>
      </c>
      <c r="AV258" s="25">
        <v>139.57</v>
      </c>
      <c r="AW258" s="25">
        <v>208.68450000000001</v>
      </c>
      <c r="AX258" s="26">
        <v>263</v>
      </c>
      <c r="AY258" s="27">
        <v>189.45499999999899</v>
      </c>
      <c r="AZ258" s="26">
        <v>281</v>
      </c>
      <c r="BA258" s="27">
        <v>191.47799999999901</v>
      </c>
      <c r="BB258" s="26">
        <v>262</v>
      </c>
      <c r="BC258" s="13"/>
      <c r="BD258" s="16">
        <v>18.2</v>
      </c>
      <c r="BE258" s="16">
        <v>2.8</v>
      </c>
      <c r="BF258" s="16">
        <v>15.6</v>
      </c>
      <c r="BG258" s="16">
        <v>99.8</v>
      </c>
      <c r="BH258" s="13"/>
      <c r="BI258" s="13"/>
      <c r="BJ258" s="13"/>
      <c r="BK258" s="13"/>
      <c r="BL258" s="13"/>
      <c r="BM258" s="13"/>
      <c r="BN258" s="13"/>
      <c r="BO258" s="13"/>
    </row>
    <row r="259" spans="1:67" ht="15.6" x14ac:dyDescent="0.3">
      <c r="A259">
        <v>243</v>
      </c>
      <c r="B259" t="s">
        <v>455</v>
      </c>
      <c r="C259" s="9">
        <v>240625</v>
      </c>
      <c r="D259" s="11">
        <v>242</v>
      </c>
      <c r="E259" s="11">
        <v>231242</v>
      </c>
      <c r="F259" s="11">
        <v>2023</v>
      </c>
      <c r="G259" s="5" t="s">
        <v>124</v>
      </c>
      <c r="H259" s="5">
        <v>2020</v>
      </c>
      <c r="I259" s="5" t="s">
        <v>340</v>
      </c>
      <c r="J259" s="5">
        <v>2</v>
      </c>
      <c r="K259" s="5">
        <v>2</v>
      </c>
      <c r="L259" s="5" t="s">
        <v>59</v>
      </c>
      <c r="M259" s="5">
        <v>6</v>
      </c>
      <c r="N259" s="5">
        <v>10</v>
      </c>
      <c r="O259" s="5">
        <v>14.07</v>
      </c>
      <c r="P259" s="5">
        <v>11.49</v>
      </c>
      <c r="Q259" s="5">
        <v>1.22</v>
      </c>
      <c r="R259" s="5">
        <v>1.1399999999999999</v>
      </c>
      <c r="S259" s="5">
        <v>1.07</v>
      </c>
      <c r="T259" s="5">
        <v>1.27</v>
      </c>
      <c r="U259" s="5">
        <v>16.5</v>
      </c>
      <c r="V259" s="5">
        <v>13.15</v>
      </c>
      <c r="W259" s="5">
        <v>-0.17</v>
      </c>
      <c r="X259" s="5">
        <v>-0.63</v>
      </c>
      <c r="Y259" s="5">
        <v>-1.66</v>
      </c>
      <c r="Z259" s="5">
        <v>-8.25</v>
      </c>
      <c r="AA259" s="5">
        <v>17.190000000000001</v>
      </c>
      <c r="AB259" s="5">
        <v>-0.05</v>
      </c>
      <c r="AC259" s="5">
        <v>-38.909999999999997</v>
      </c>
      <c r="AD259" s="5">
        <v>-1.1499999999999999</v>
      </c>
      <c r="AE259" s="5">
        <v>-0.82</v>
      </c>
      <c r="AF259" s="5">
        <v>-0.27</v>
      </c>
      <c r="AG259" s="5">
        <v>0</v>
      </c>
      <c r="AH259" s="5">
        <v>0.23</v>
      </c>
      <c r="AI259" s="5">
        <v>0.08</v>
      </c>
      <c r="AJ259" s="5">
        <v>0.08</v>
      </c>
      <c r="AK259" s="5">
        <v>0.01</v>
      </c>
      <c r="AL259" s="5">
        <v>0.13</v>
      </c>
      <c r="AM259" s="5">
        <v>0.03</v>
      </c>
      <c r="AN259" s="5">
        <v>0.39</v>
      </c>
      <c r="AO259" s="5">
        <v>-0.32</v>
      </c>
      <c r="AP259" s="5">
        <v>1.34</v>
      </c>
      <c r="AQ259" s="5">
        <v>0</v>
      </c>
      <c r="AR259" s="5">
        <v>-0.11</v>
      </c>
      <c r="AS259" s="5">
        <v>-0.1</v>
      </c>
      <c r="AT259" s="5">
        <v>-0.36</v>
      </c>
      <c r="AU259" s="5">
        <v>0.34</v>
      </c>
      <c r="AV259" s="25">
        <v>151.80000000000001</v>
      </c>
      <c r="AW259" s="25">
        <v>213.77099999999899</v>
      </c>
      <c r="AX259" s="26">
        <v>229</v>
      </c>
      <c r="AY259" s="27">
        <v>202.15949999999901</v>
      </c>
      <c r="AZ259" s="26">
        <v>221</v>
      </c>
      <c r="BA259" s="27">
        <v>199.90449999999899</v>
      </c>
      <c r="BB259" s="26">
        <v>216</v>
      </c>
      <c r="BC259" s="13" t="s">
        <v>722</v>
      </c>
      <c r="BD259" s="16">
        <v>17.3</v>
      </c>
      <c r="BE259" s="16">
        <v>2.4</v>
      </c>
      <c r="BF259" s="16">
        <v>13.9</v>
      </c>
      <c r="BG259" s="16">
        <v>99.8</v>
      </c>
      <c r="BH259" s="13">
        <v>2</v>
      </c>
      <c r="BI259" s="13">
        <v>1</v>
      </c>
      <c r="BJ259" s="13">
        <v>2</v>
      </c>
      <c r="BK259" s="13">
        <v>2</v>
      </c>
      <c r="BL259" s="13">
        <v>2</v>
      </c>
      <c r="BM259" s="13">
        <v>2</v>
      </c>
      <c r="BN259" s="13">
        <v>1</v>
      </c>
      <c r="BO259" s="13">
        <v>1</v>
      </c>
    </row>
    <row r="260" spans="1:67" ht="15.6" x14ac:dyDescent="0.3">
      <c r="A260">
        <v>244</v>
      </c>
      <c r="B260" t="s">
        <v>454</v>
      </c>
      <c r="C260" s="9">
        <v>240912</v>
      </c>
      <c r="D260" s="11">
        <v>243</v>
      </c>
      <c r="E260" s="11" t="s">
        <v>701</v>
      </c>
      <c r="F260" s="11">
        <v>2021</v>
      </c>
      <c r="G260" s="5" t="s">
        <v>76</v>
      </c>
      <c r="H260" s="5">
        <v>2020</v>
      </c>
      <c r="I260" s="5" t="s">
        <v>341</v>
      </c>
      <c r="J260" s="5">
        <v>2</v>
      </c>
      <c r="K260" s="5">
        <v>2</v>
      </c>
      <c r="L260" s="5" t="s">
        <v>62</v>
      </c>
      <c r="M260" s="5">
        <v>4.95</v>
      </c>
      <c r="N260" s="5">
        <v>8.17</v>
      </c>
      <c r="O260" s="5">
        <v>10.75</v>
      </c>
      <c r="P260" s="5">
        <v>8.19</v>
      </c>
      <c r="Q260" s="5">
        <v>2.2400000000000002</v>
      </c>
      <c r="R260" s="5">
        <v>1.8</v>
      </c>
      <c r="S260" s="5">
        <v>2.09</v>
      </c>
      <c r="T260" s="5">
        <v>2.44</v>
      </c>
      <c r="U260" s="5">
        <v>18.93</v>
      </c>
      <c r="V260" s="5">
        <v>8.23</v>
      </c>
      <c r="W260" s="5">
        <v>-0.14000000000000001</v>
      </c>
      <c r="X260" s="5">
        <v>-0.72</v>
      </c>
      <c r="Y260" s="5">
        <v>-1.9</v>
      </c>
      <c r="Z260" s="5">
        <v>-5</v>
      </c>
      <c r="AA260" s="5">
        <v>19.100000000000001</v>
      </c>
      <c r="AB260" s="5">
        <v>2.12</v>
      </c>
      <c r="AC260" s="5">
        <v>-39.71</v>
      </c>
      <c r="AD260" s="5">
        <v>-0.81</v>
      </c>
      <c r="AE260" s="5">
        <v>-0.38</v>
      </c>
      <c r="AF260" s="5">
        <v>-0.25</v>
      </c>
      <c r="AG260" s="5">
        <v>0</v>
      </c>
      <c r="AH260" s="5">
        <v>0.32</v>
      </c>
      <c r="AI260" s="5">
        <v>0.21</v>
      </c>
      <c r="AJ260" s="5">
        <v>0.08</v>
      </c>
      <c r="AK260" s="5">
        <v>0.04</v>
      </c>
      <c r="AL260" s="5">
        <v>0.19</v>
      </c>
      <c r="AM260" s="5">
        <v>0.06</v>
      </c>
      <c r="AN260" s="5">
        <v>0.97</v>
      </c>
      <c r="AO260" s="5">
        <v>0.64</v>
      </c>
      <c r="AP260" s="5">
        <v>0.01</v>
      </c>
      <c r="AQ260" s="5">
        <v>0</v>
      </c>
      <c r="AR260" s="5">
        <v>-0.57999999999999996</v>
      </c>
      <c r="AS260" s="5">
        <v>-0.56999999999999995</v>
      </c>
      <c r="AT260" s="5">
        <v>-0.08</v>
      </c>
      <c r="AU260" s="5">
        <v>0.35</v>
      </c>
      <c r="AV260" s="25">
        <v>151.94999999999999</v>
      </c>
      <c r="AW260" s="25">
        <v>232.79849999999999</v>
      </c>
      <c r="AX260" s="26">
        <v>86</v>
      </c>
      <c r="AY260" s="27">
        <v>218.61250000000001</v>
      </c>
      <c r="AZ260" s="26">
        <v>101</v>
      </c>
      <c r="BA260" s="27">
        <v>218.34549999999999</v>
      </c>
      <c r="BB260" s="26">
        <v>75</v>
      </c>
      <c r="BC260" s="13"/>
      <c r="BD260" s="16">
        <v>18.3</v>
      </c>
      <c r="BE260" s="16">
        <v>2.8</v>
      </c>
      <c r="BF260" s="16">
        <v>15.3</v>
      </c>
      <c r="BG260" s="16">
        <v>99.5</v>
      </c>
      <c r="BH260" s="13">
        <v>2</v>
      </c>
      <c r="BI260" s="13">
        <v>1</v>
      </c>
      <c r="BJ260" s="13">
        <v>2</v>
      </c>
      <c r="BK260" s="13">
        <v>2</v>
      </c>
      <c r="BL260" s="13">
        <v>2</v>
      </c>
      <c r="BM260" s="13">
        <v>3</v>
      </c>
      <c r="BN260" s="13">
        <v>1</v>
      </c>
      <c r="BO260" s="13">
        <v>1</v>
      </c>
    </row>
    <row r="261" spans="1:67" ht="15.6" x14ac:dyDescent="0.3">
      <c r="A261">
        <v>245</v>
      </c>
      <c r="B261" t="s">
        <v>453</v>
      </c>
      <c r="C261" s="9">
        <v>240481</v>
      </c>
      <c r="D261" s="11">
        <v>244</v>
      </c>
      <c r="E261" s="11" t="s">
        <v>700</v>
      </c>
      <c r="F261" s="11">
        <v>2022</v>
      </c>
      <c r="G261" s="5" t="s">
        <v>72</v>
      </c>
      <c r="H261" s="5">
        <v>2022</v>
      </c>
      <c r="I261" s="5" t="s">
        <v>342</v>
      </c>
      <c r="J261" s="5">
        <v>2</v>
      </c>
      <c r="K261" s="5">
        <v>2</v>
      </c>
      <c r="L261" s="5" t="s">
        <v>62</v>
      </c>
      <c r="M261" s="5">
        <v>7.56</v>
      </c>
      <c r="N261" s="5">
        <v>10.63</v>
      </c>
      <c r="O261" s="5">
        <v>12.21</v>
      </c>
      <c r="P261" s="5">
        <v>10.029999999999999</v>
      </c>
      <c r="Q261" s="5">
        <v>1.46</v>
      </c>
      <c r="R261" s="5">
        <v>1.36</v>
      </c>
      <c r="S261" s="5">
        <v>2.74</v>
      </c>
      <c r="T261" s="5">
        <v>3.09</v>
      </c>
      <c r="U261" s="5">
        <v>19.420000000000002</v>
      </c>
      <c r="V261" s="5">
        <v>12.25</v>
      </c>
      <c r="W261" s="5">
        <v>0.24</v>
      </c>
      <c r="X261" s="5">
        <v>0.14000000000000001</v>
      </c>
      <c r="Y261" s="5">
        <v>-1.8</v>
      </c>
      <c r="Z261" s="5">
        <v>-14.48</v>
      </c>
      <c r="AA261" s="5">
        <v>18.14</v>
      </c>
      <c r="AB261" s="5">
        <v>2.14</v>
      </c>
      <c r="AC261" s="5">
        <v>-61.54</v>
      </c>
      <c r="AD261" s="5">
        <v>-1.31</v>
      </c>
      <c r="AE261" s="5">
        <v>-0.17</v>
      </c>
      <c r="AF261" s="5">
        <v>-0.35</v>
      </c>
      <c r="AG261" s="5">
        <v>0</v>
      </c>
      <c r="AH261" s="5">
        <v>0.27</v>
      </c>
      <c r="AI261" s="5">
        <v>7.0000000000000007E-2</v>
      </c>
      <c r="AJ261" s="5">
        <v>0.05</v>
      </c>
      <c r="AK261" s="5">
        <v>0.02</v>
      </c>
      <c r="AL261" s="5">
        <v>0.14000000000000001</v>
      </c>
      <c r="AM261" s="5">
        <v>7.0000000000000007E-2</v>
      </c>
      <c r="AN261" s="5">
        <v>0.27</v>
      </c>
      <c r="AO261" s="5">
        <v>-0.28000000000000003</v>
      </c>
      <c r="AP261" s="5">
        <v>0.54</v>
      </c>
      <c r="AQ261" s="5">
        <v>0</v>
      </c>
      <c r="AR261" s="5">
        <v>-0.13</v>
      </c>
      <c r="AS261" s="5">
        <v>7.0000000000000007E-2</v>
      </c>
      <c r="AT261" s="5">
        <v>-0.41</v>
      </c>
      <c r="AU261" s="5">
        <v>0.44</v>
      </c>
      <c r="AV261" s="25">
        <v>159.65</v>
      </c>
      <c r="AW261" s="25">
        <v>231.07649999999899</v>
      </c>
      <c r="AX261" s="26">
        <v>98</v>
      </c>
      <c r="AY261" s="27">
        <v>214.30599999999899</v>
      </c>
      <c r="AZ261" s="26">
        <v>136</v>
      </c>
      <c r="BA261" s="27">
        <v>221.1925</v>
      </c>
      <c r="BB261" s="26">
        <v>61</v>
      </c>
      <c r="BC261" s="13"/>
      <c r="BD261" s="16">
        <v>18.7</v>
      </c>
      <c r="BE261" s="16">
        <v>2.8</v>
      </c>
      <c r="BF261" s="16">
        <v>15.2</v>
      </c>
      <c r="BG261" s="16">
        <v>99.6</v>
      </c>
      <c r="BH261" s="13">
        <v>2</v>
      </c>
      <c r="BI261" s="13">
        <v>1</v>
      </c>
      <c r="BJ261" s="13">
        <v>1</v>
      </c>
      <c r="BK261" s="13">
        <v>3</v>
      </c>
      <c r="BL261" s="13">
        <v>2</v>
      </c>
      <c r="BM261" s="13">
        <v>2</v>
      </c>
      <c r="BN261" s="13">
        <v>1</v>
      </c>
      <c r="BO261" s="13">
        <v>2</v>
      </c>
    </row>
    <row r="262" spans="1:67" ht="15.6" x14ac:dyDescent="0.3">
      <c r="A262">
        <v>246</v>
      </c>
      <c r="B262" t="s">
        <v>452</v>
      </c>
      <c r="C262" s="9">
        <v>242071</v>
      </c>
      <c r="D262" s="11">
        <v>245</v>
      </c>
      <c r="E262" s="11" t="s">
        <v>703</v>
      </c>
      <c r="F262" s="11">
        <v>2020</v>
      </c>
      <c r="G262" s="5" t="s">
        <v>84</v>
      </c>
      <c r="H262" s="5" t="s">
        <v>146</v>
      </c>
      <c r="I262" s="5" t="s">
        <v>146</v>
      </c>
      <c r="J262" s="5">
        <v>1</v>
      </c>
      <c r="K262" s="5">
        <v>1</v>
      </c>
      <c r="L262" s="5" t="s">
        <v>62</v>
      </c>
      <c r="M262" s="5">
        <v>6.6</v>
      </c>
      <c r="N262" s="5">
        <v>10.78</v>
      </c>
      <c r="O262" s="5">
        <v>13.47</v>
      </c>
      <c r="P262" s="5">
        <v>11.2</v>
      </c>
      <c r="Q262" s="5">
        <v>2.39</v>
      </c>
      <c r="R262" s="5">
        <v>1.66</v>
      </c>
      <c r="S262" s="5">
        <v>2.82</v>
      </c>
      <c r="T262" s="5">
        <v>3.13</v>
      </c>
      <c r="U262" s="5">
        <v>22.34</v>
      </c>
      <c r="V262" s="5">
        <v>20.8</v>
      </c>
      <c r="W262" s="5">
        <v>0.68</v>
      </c>
      <c r="X262" s="5">
        <v>0.33</v>
      </c>
      <c r="Y262" s="5">
        <v>-0.33</v>
      </c>
      <c r="Z262" s="5">
        <v>-6.61</v>
      </c>
      <c r="AA262" s="5">
        <v>12.12</v>
      </c>
      <c r="AB262" s="5">
        <v>-1.54</v>
      </c>
      <c r="AC262" s="5">
        <v>-55.35</v>
      </c>
      <c r="AD262" s="5">
        <v>-1.06</v>
      </c>
      <c r="AE262" s="5">
        <v>-0.63</v>
      </c>
      <c r="AF262" s="5">
        <v>-0.4</v>
      </c>
      <c r="AG262" s="5">
        <v>0</v>
      </c>
      <c r="AH262" s="5">
        <v>0.25</v>
      </c>
      <c r="AI262" s="5">
        <v>0.31</v>
      </c>
      <c r="AJ262" s="5">
        <v>0.05</v>
      </c>
      <c r="AK262" s="5">
        <v>0.09</v>
      </c>
      <c r="AL262" s="5">
        <v>0.19</v>
      </c>
      <c r="AM262" s="5">
        <v>0.04</v>
      </c>
      <c r="AN262" s="5">
        <v>-0.6</v>
      </c>
      <c r="AO262" s="5">
        <v>-0.38</v>
      </c>
      <c r="AP262" s="5">
        <v>0.3</v>
      </c>
      <c r="AQ262" s="5">
        <v>0</v>
      </c>
      <c r="AR262" s="5">
        <v>-0.32</v>
      </c>
      <c r="AS262" s="5">
        <v>-0.24</v>
      </c>
      <c r="AT262" s="5">
        <v>-0.31</v>
      </c>
      <c r="AU262" s="5">
        <v>0.48</v>
      </c>
      <c r="AV262" s="25">
        <v>153.78</v>
      </c>
      <c r="AW262" s="25">
        <v>233.256</v>
      </c>
      <c r="AX262" s="26">
        <v>82</v>
      </c>
      <c r="AY262" s="27">
        <v>226.12200000000001</v>
      </c>
      <c r="AZ262" s="26">
        <v>58</v>
      </c>
      <c r="BA262" s="27">
        <v>225.688999999999</v>
      </c>
      <c r="BB262" s="26">
        <v>28</v>
      </c>
      <c r="BC262" s="13"/>
      <c r="BD262" s="16">
        <v>18.7</v>
      </c>
      <c r="BE262" s="16">
        <v>4.4000000000000004</v>
      </c>
      <c r="BF262" s="16">
        <v>23.5</v>
      </c>
      <c r="BG262" s="16">
        <v>98.6</v>
      </c>
      <c r="BH262" s="13">
        <v>2</v>
      </c>
      <c r="BI262" s="13">
        <v>1</v>
      </c>
      <c r="BJ262" s="13">
        <v>2</v>
      </c>
      <c r="BK262" s="13">
        <v>2</v>
      </c>
      <c r="BL262" s="13">
        <v>2</v>
      </c>
      <c r="BM262" s="13">
        <v>2</v>
      </c>
      <c r="BN262" s="13">
        <v>1</v>
      </c>
      <c r="BO262" s="13">
        <v>1</v>
      </c>
    </row>
    <row r="263" spans="1:67" ht="15.6" x14ac:dyDescent="0.3">
      <c r="A263">
        <v>247</v>
      </c>
      <c r="B263" t="s">
        <v>451</v>
      </c>
      <c r="C263" s="9">
        <v>241643</v>
      </c>
      <c r="D263" s="11">
        <v>246</v>
      </c>
      <c r="E263" s="11">
        <v>222333</v>
      </c>
      <c r="F263" s="11">
        <v>2022</v>
      </c>
      <c r="G263" s="5" t="s">
        <v>60</v>
      </c>
      <c r="H263" s="5">
        <v>2020</v>
      </c>
      <c r="I263" s="5" t="s">
        <v>343</v>
      </c>
      <c r="J263" s="5">
        <v>2</v>
      </c>
      <c r="K263" s="5">
        <v>2</v>
      </c>
      <c r="L263" s="5" t="s">
        <v>62</v>
      </c>
      <c r="M263" s="5">
        <v>4.7300000000000004</v>
      </c>
      <c r="N263" s="5">
        <v>6.89</v>
      </c>
      <c r="O263" s="5">
        <v>9.35</v>
      </c>
      <c r="P263" s="5">
        <v>5.97</v>
      </c>
      <c r="Q263" s="5">
        <v>2.46</v>
      </c>
      <c r="R263" s="5">
        <v>1.71</v>
      </c>
      <c r="S263" s="5">
        <v>2.4300000000000002</v>
      </c>
      <c r="T263" s="5">
        <v>2.75</v>
      </c>
      <c r="U263" s="5">
        <v>14.48</v>
      </c>
      <c r="V263" s="5">
        <v>5.91</v>
      </c>
      <c r="W263" s="5">
        <v>-0.31</v>
      </c>
      <c r="X263" s="5">
        <v>-0.76</v>
      </c>
      <c r="Y263" s="5">
        <v>-1.1399999999999999</v>
      </c>
      <c r="Z263" s="5">
        <v>-12.31</v>
      </c>
      <c r="AA263" s="5">
        <v>19.98</v>
      </c>
      <c r="AB263" s="5">
        <v>-0.32</v>
      </c>
      <c r="AC263" s="5">
        <v>-1.37</v>
      </c>
      <c r="AD263" s="5">
        <v>-1.21</v>
      </c>
      <c r="AE263" s="5">
        <v>-0.39</v>
      </c>
      <c r="AF263" s="5">
        <v>-0.74</v>
      </c>
      <c r="AG263" s="5">
        <v>0</v>
      </c>
      <c r="AH263" s="5">
        <v>0.24</v>
      </c>
      <c r="AI263" s="5">
        <v>0.02</v>
      </c>
      <c r="AJ263" s="5">
        <v>0.08</v>
      </c>
      <c r="AK263" s="5">
        <v>-0.03</v>
      </c>
      <c r="AL263" s="5">
        <v>0.05</v>
      </c>
      <c r="AM263" s="5">
        <v>0.08</v>
      </c>
      <c r="AN263" s="5">
        <v>2</v>
      </c>
      <c r="AO263" s="5">
        <v>0.21</v>
      </c>
      <c r="AP263" s="5">
        <v>0.48</v>
      </c>
      <c r="AQ263" s="5">
        <v>0</v>
      </c>
      <c r="AR263" s="5">
        <v>-0.42</v>
      </c>
      <c r="AS263" s="5">
        <v>-0.37</v>
      </c>
      <c r="AT263" s="5">
        <v>-0.31</v>
      </c>
      <c r="AU263" s="5">
        <v>0.32</v>
      </c>
      <c r="AV263" s="25">
        <v>147.15</v>
      </c>
      <c r="AW263" s="25">
        <v>223.02850000000001</v>
      </c>
      <c r="AX263" s="26">
        <v>168</v>
      </c>
      <c r="AY263" s="27">
        <v>203.19399999999999</v>
      </c>
      <c r="AZ263" s="26">
        <v>212</v>
      </c>
      <c r="BA263" s="27">
        <v>205.71549999999999</v>
      </c>
      <c r="BB263" s="26">
        <v>168</v>
      </c>
      <c r="BC263" s="13"/>
      <c r="BD263" s="16">
        <v>18.3</v>
      </c>
      <c r="BE263" s="16">
        <v>2.8</v>
      </c>
      <c r="BF263" s="16">
        <v>15.4</v>
      </c>
      <c r="BG263" s="16">
        <v>99.9</v>
      </c>
      <c r="BH263" s="13">
        <v>2</v>
      </c>
      <c r="BI263" s="13">
        <v>1</v>
      </c>
      <c r="BJ263" s="13">
        <v>2</v>
      </c>
      <c r="BK263" s="13">
        <v>3</v>
      </c>
      <c r="BL263" s="13">
        <v>2</v>
      </c>
      <c r="BM263" s="13">
        <v>2</v>
      </c>
      <c r="BN263" s="13">
        <v>1</v>
      </c>
      <c r="BO263" s="13">
        <v>1</v>
      </c>
    </row>
    <row r="264" spans="1:67" ht="15.6" x14ac:dyDescent="0.3">
      <c r="A264">
        <v>248</v>
      </c>
      <c r="B264" s="10" t="s">
        <v>450</v>
      </c>
      <c r="C264" s="9">
        <v>242173</v>
      </c>
      <c r="D264" s="12">
        <v>247</v>
      </c>
      <c r="E264" s="11">
        <v>211844</v>
      </c>
      <c r="F264" s="12">
        <v>2021</v>
      </c>
      <c r="G264" s="5" t="s">
        <v>74</v>
      </c>
      <c r="H264" s="5">
        <v>2020</v>
      </c>
      <c r="I264" s="5" t="s">
        <v>344</v>
      </c>
      <c r="J264" s="5">
        <v>1</v>
      </c>
      <c r="K264" s="5">
        <v>1</v>
      </c>
      <c r="L264" s="5" t="s">
        <v>62</v>
      </c>
      <c r="M264" s="5">
        <v>4.63</v>
      </c>
      <c r="N264" s="5">
        <v>5.15</v>
      </c>
      <c r="O264" s="5">
        <v>7.98</v>
      </c>
      <c r="P264" s="5">
        <v>7.32</v>
      </c>
      <c r="Q264" s="5">
        <v>2.02</v>
      </c>
      <c r="R264" s="5">
        <v>1.54</v>
      </c>
      <c r="S264" s="5">
        <v>1.2</v>
      </c>
      <c r="T264" s="5">
        <v>1.27</v>
      </c>
      <c r="U264" s="5">
        <v>17.14</v>
      </c>
      <c r="V264" s="5">
        <v>14.83</v>
      </c>
      <c r="W264" s="5">
        <v>0.17</v>
      </c>
      <c r="X264" s="5">
        <v>0.12</v>
      </c>
      <c r="Y264" s="5">
        <v>-2.09</v>
      </c>
      <c r="Z264" s="5">
        <v>-18.66</v>
      </c>
      <c r="AA264" s="5">
        <v>21.96</v>
      </c>
      <c r="AB264" s="5">
        <v>4.68</v>
      </c>
      <c r="AC264" s="5">
        <v>-49.44</v>
      </c>
      <c r="AD264" s="5">
        <v>-1.24</v>
      </c>
      <c r="AE264" s="5">
        <v>-0.76</v>
      </c>
      <c r="AF264" s="5">
        <v>-0.23</v>
      </c>
      <c r="AG264" s="5">
        <v>0</v>
      </c>
      <c r="AH264" s="5">
        <v>0.14000000000000001</v>
      </c>
      <c r="AI264" s="5">
        <v>0.09</v>
      </c>
      <c r="AJ264" s="5">
        <v>7.0000000000000007E-2</v>
      </c>
      <c r="AK264" s="5">
        <v>0.01</v>
      </c>
      <c r="AL264" s="5">
        <v>0.05</v>
      </c>
      <c r="AM264" s="5">
        <v>0.02</v>
      </c>
      <c r="AN264" s="5">
        <v>-0.05</v>
      </c>
      <c r="AO264" s="5">
        <v>0.12</v>
      </c>
      <c r="AP264" s="5">
        <v>1.76</v>
      </c>
      <c r="AQ264" s="5">
        <v>0</v>
      </c>
      <c r="AR264" s="5">
        <v>-0.19</v>
      </c>
      <c r="AS264" s="5">
        <v>0.16</v>
      </c>
      <c r="AT264" s="5">
        <v>-0.23</v>
      </c>
      <c r="AU264" s="5">
        <v>0.3</v>
      </c>
      <c r="AV264" s="25">
        <v>147</v>
      </c>
      <c r="AW264" s="25">
        <v>205.29050000000001</v>
      </c>
      <c r="AX264" s="26">
        <v>279</v>
      </c>
      <c r="AY264" s="27">
        <v>185.477</v>
      </c>
      <c r="AZ264" s="26">
        <v>294</v>
      </c>
      <c r="BA264" s="27">
        <v>188.48500000000001</v>
      </c>
      <c r="BB264" s="26">
        <v>276</v>
      </c>
      <c r="BC264" s="13"/>
      <c r="BD264" s="16">
        <f>_xlfn.XLOOKUP(Table8102215333451615[[#This Row],[VID]],'[4]Replacement rams wool data'!$B:$B,'[4]Replacement rams wool data'!$D:$D)</f>
        <v>18.2</v>
      </c>
      <c r="BE264" s="16">
        <f>_xlfn.XLOOKUP(Table8102215333451615[[#This Row],[VID]],'[4]Replacement rams wool data'!$B:$B,'[4]Replacement rams wool data'!$E:$E)</f>
        <v>3.2</v>
      </c>
      <c r="BF264" s="16">
        <f>_xlfn.XLOOKUP(Table8102215333451615[[#This Row],[VID]],'[4]Replacement rams wool data'!$B:$B,'[4]Replacement rams wool data'!$F:$F)</f>
        <v>17.8</v>
      </c>
      <c r="BG264" s="16">
        <f>_xlfn.XLOOKUP(Table8102215333451615[[#This Row],[VID]],'[4]Replacement rams wool data'!$B:$B,'[4]Replacement rams wool data'!$G:$G)</f>
        <v>99.4</v>
      </c>
      <c r="BH264" s="13">
        <v>2</v>
      </c>
      <c r="BI264" s="13">
        <v>1</v>
      </c>
      <c r="BJ264" s="13">
        <v>2</v>
      </c>
      <c r="BK264" s="13">
        <v>2</v>
      </c>
      <c r="BL264" s="13">
        <v>2</v>
      </c>
      <c r="BM264" s="13">
        <v>2</v>
      </c>
      <c r="BN264" s="13">
        <v>1</v>
      </c>
      <c r="BO264" s="13">
        <v>3</v>
      </c>
    </row>
    <row r="265" spans="1:67" ht="15.6" x14ac:dyDescent="0.3">
      <c r="A265">
        <v>249</v>
      </c>
      <c r="B265" t="s">
        <v>449</v>
      </c>
      <c r="C265" s="9">
        <v>241067</v>
      </c>
      <c r="D265" s="11">
        <v>248</v>
      </c>
      <c r="E265" s="11">
        <v>211844</v>
      </c>
      <c r="F265" s="11">
        <v>2021</v>
      </c>
      <c r="G265" s="5" t="s">
        <v>74</v>
      </c>
      <c r="H265" s="5">
        <v>2019</v>
      </c>
      <c r="I265" s="5" t="s">
        <v>345</v>
      </c>
      <c r="J265" s="5">
        <v>2</v>
      </c>
      <c r="K265" s="5">
        <v>1</v>
      </c>
      <c r="L265" s="5" t="s">
        <v>62</v>
      </c>
      <c r="M265" s="5">
        <v>3</v>
      </c>
      <c r="N265" s="5">
        <v>5.75</v>
      </c>
      <c r="O265" s="5">
        <v>7.82</v>
      </c>
      <c r="P265" s="5">
        <v>5.71</v>
      </c>
      <c r="Q265" s="5">
        <v>2.4500000000000002</v>
      </c>
      <c r="R265" s="5">
        <v>1.82</v>
      </c>
      <c r="S265" s="5">
        <v>2.61</v>
      </c>
      <c r="T265" s="5">
        <v>2.8</v>
      </c>
      <c r="U265" s="5">
        <v>23.68</v>
      </c>
      <c r="V265" s="5">
        <v>14.1</v>
      </c>
      <c r="W265" s="5">
        <v>0.68</v>
      </c>
      <c r="X265" s="5">
        <v>0.44</v>
      </c>
      <c r="Y265" s="5">
        <v>-2.5299999999999998</v>
      </c>
      <c r="Z265" s="5">
        <v>-12.82</v>
      </c>
      <c r="AA265" s="5">
        <v>23.52</v>
      </c>
      <c r="AB265" s="5">
        <v>3.52</v>
      </c>
      <c r="AC265" s="5">
        <v>-58.7</v>
      </c>
      <c r="AD265" s="5">
        <v>-0.96</v>
      </c>
      <c r="AE265" s="5">
        <v>-0.03</v>
      </c>
      <c r="AF265" s="5">
        <v>-0.4</v>
      </c>
      <c r="AG265" s="5">
        <v>0</v>
      </c>
      <c r="AH265" s="5">
        <v>0.28000000000000003</v>
      </c>
      <c r="AI265" s="5">
        <v>0.1</v>
      </c>
      <c r="AJ265" s="5">
        <v>0.1</v>
      </c>
      <c r="AK265" s="5">
        <v>0.01</v>
      </c>
      <c r="AL265" s="5">
        <v>0.12</v>
      </c>
      <c r="AM265" s="5">
        <v>0.05</v>
      </c>
      <c r="AN265" s="5">
        <v>0.54</v>
      </c>
      <c r="AO265" s="5">
        <v>0.59</v>
      </c>
      <c r="AP265" s="5">
        <v>-3.36</v>
      </c>
      <c r="AQ265" s="5">
        <v>0</v>
      </c>
      <c r="AR265" s="5">
        <v>-0.56999999999999995</v>
      </c>
      <c r="AS265" s="5">
        <v>-0.48</v>
      </c>
      <c r="AT265" s="5">
        <v>-0.61</v>
      </c>
      <c r="AU265" s="5">
        <v>0.39</v>
      </c>
      <c r="AV265" s="25">
        <v>152.46</v>
      </c>
      <c r="AW265" s="25">
        <v>234.67699999999999</v>
      </c>
      <c r="AX265" s="26">
        <v>73</v>
      </c>
      <c r="AY265" s="27">
        <v>211.95599999999999</v>
      </c>
      <c r="AZ265" s="26">
        <v>158</v>
      </c>
      <c r="BA265" s="27">
        <v>217.2655</v>
      </c>
      <c r="BB265" s="26">
        <v>82</v>
      </c>
      <c r="BC265" s="13"/>
      <c r="BD265" s="16">
        <v>19.399999999999999</v>
      </c>
      <c r="BE265" s="16">
        <v>2.9</v>
      </c>
      <c r="BF265" s="16">
        <v>15</v>
      </c>
      <c r="BG265" s="16">
        <v>99.6</v>
      </c>
      <c r="BH265" s="13">
        <v>2</v>
      </c>
      <c r="BI265" s="13">
        <v>1</v>
      </c>
      <c r="BJ265" s="13">
        <v>3</v>
      </c>
      <c r="BK265" s="13">
        <v>2</v>
      </c>
      <c r="BL265" s="13">
        <v>2</v>
      </c>
      <c r="BM265" s="13">
        <v>2</v>
      </c>
      <c r="BN265" s="13">
        <v>1</v>
      </c>
      <c r="BO265" s="13">
        <v>2</v>
      </c>
    </row>
    <row r="266" spans="1:67" ht="15.6" x14ac:dyDescent="0.3">
      <c r="A266">
        <v>250</v>
      </c>
      <c r="B266" t="s">
        <v>448</v>
      </c>
      <c r="C266" s="9">
        <v>241064</v>
      </c>
      <c r="D266" s="11">
        <v>249</v>
      </c>
      <c r="E266" s="11">
        <v>222333</v>
      </c>
      <c r="F266" s="11">
        <v>2022</v>
      </c>
      <c r="G266" s="5" t="s">
        <v>60</v>
      </c>
      <c r="H266" s="5">
        <v>2021</v>
      </c>
      <c r="I266" s="5" t="s">
        <v>346</v>
      </c>
      <c r="J266" s="5">
        <v>2</v>
      </c>
      <c r="K266" s="5">
        <v>2</v>
      </c>
      <c r="L266" s="5" t="s">
        <v>62</v>
      </c>
      <c r="M266" s="5">
        <v>6.77</v>
      </c>
      <c r="N266" s="5">
        <v>10.3</v>
      </c>
      <c r="O266" s="5">
        <v>12.31</v>
      </c>
      <c r="P266" s="5">
        <v>10.09</v>
      </c>
      <c r="Q266" s="5">
        <v>1.04</v>
      </c>
      <c r="R266" s="5">
        <v>0.96</v>
      </c>
      <c r="S266" s="5">
        <v>2.4300000000000002</v>
      </c>
      <c r="T266" s="5">
        <v>2.73</v>
      </c>
      <c r="U266" s="5">
        <v>12.79</v>
      </c>
      <c r="V266" s="5">
        <v>-0.28999999999999998</v>
      </c>
      <c r="W266" s="5">
        <v>-0.17</v>
      </c>
      <c r="X266" s="5">
        <v>-0.9</v>
      </c>
      <c r="Y266" s="5">
        <v>-1.84</v>
      </c>
      <c r="Z266" s="5">
        <v>-8.4600000000000009</v>
      </c>
      <c r="AA266" s="5">
        <v>17.510000000000002</v>
      </c>
      <c r="AB266" s="5">
        <v>0.39</v>
      </c>
      <c r="AC266" s="5">
        <v>-21.85</v>
      </c>
      <c r="AD266" s="5">
        <v>-1.0900000000000001</v>
      </c>
      <c r="AE266" s="5">
        <v>-0.45</v>
      </c>
      <c r="AF266" s="5">
        <v>-0.33</v>
      </c>
      <c r="AG266" s="5">
        <v>0</v>
      </c>
      <c r="AH266" s="5">
        <v>0.24</v>
      </c>
      <c r="AI266" s="5">
        <v>0.08</v>
      </c>
      <c r="AJ266" s="5">
        <v>0.09</v>
      </c>
      <c r="AK266" s="5">
        <v>-0.02</v>
      </c>
      <c r="AL266" s="5">
        <v>0.06</v>
      </c>
      <c r="AM266" s="5">
        <v>7.0000000000000007E-2</v>
      </c>
      <c r="AN266" s="5">
        <v>0.41</v>
      </c>
      <c r="AO266" s="5">
        <v>-0.66</v>
      </c>
      <c r="AP266" s="5">
        <v>2.5499999999999998</v>
      </c>
      <c r="AQ266" s="5">
        <v>0</v>
      </c>
      <c r="AR266" s="5">
        <v>-0.33</v>
      </c>
      <c r="AS266" s="5">
        <v>-0.35</v>
      </c>
      <c r="AT266" s="5">
        <v>-0.21</v>
      </c>
      <c r="AU266" s="5">
        <v>0.36</v>
      </c>
      <c r="AV266" s="25">
        <v>145.55000000000001</v>
      </c>
      <c r="AW266" s="25">
        <v>210.64099999999999</v>
      </c>
      <c r="AX266" s="26">
        <v>242</v>
      </c>
      <c r="AY266" s="27">
        <v>192.89500000000001</v>
      </c>
      <c r="AZ266" s="26">
        <v>271</v>
      </c>
      <c r="BA266" s="27">
        <v>200.23750000000001</v>
      </c>
      <c r="BB266" s="26">
        <v>212</v>
      </c>
      <c r="BC266" s="13"/>
      <c r="BD266" s="16">
        <v>19</v>
      </c>
      <c r="BE266" s="16">
        <v>3</v>
      </c>
      <c r="BF266" s="16">
        <v>15.8</v>
      </c>
      <c r="BG266" s="16">
        <v>99.5</v>
      </c>
      <c r="BH266" s="13">
        <v>2</v>
      </c>
      <c r="BI266" s="13">
        <v>1</v>
      </c>
      <c r="BJ266" s="13">
        <v>2</v>
      </c>
      <c r="BK266" s="13">
        <v>3</v>
      </c>
      <c r="BL266" s="13">
        <v>2</v>
      </c>
      <c r="BM266" s="13">
        <v>2</v>
      </c>
      <c r="BN266" s="13">
        <v>1</v>
      </c>
      <c r="BO266" s="13">
        <v>1</v>
      </c>
    </row>
    <row r="267" spans="1:67" ht="15.6" x14ac:dyDescent="0.3">
      <c r="A267">
        <v>251</v>
      </c>
      <c r="B267" t="s">
        <v>447</v>
      </c>
      <c r="C267" s="9">
        <v>240013</v>
      </c>
      <c r="D267" s="11">
        <v>250</v>
      </c>
      <c r="E267" s="11">
        <v>201212</v>
      </c>
      <c r="F267" s="11">
        <v>2020</v>
      </c>
      <c r="G267" s="5" t="s">
        <v>193</v>
      </c>
      <c r="H267" s="5">
        <v>2022</v>
      </c>
      <c r="I267" s="5" t="s">
        <v>347</v>
      </c>
      <c r="J267" s="5">
        <v>2</v>
      </c>
      <c r="K267" s="5">
        <v>1</v>
      </c>
      <c r="L267" s="5" t="s">
        <v>62</v>
      </c>
      <c r="M267" s="5">
        <v>4.8499999999999996</v>
      </c>
      <c r="N267" s="5">
        <v>5.14</v>
      </c>
      <c r="O267" s="5">
        <v>6.2</v>
      </c>
      <c r="P267" s="5">
        <v>3.65</v>
      </c>
      <c r="Q267" s="5">
        <v>2.27</v>
      </c>
      <c r="R267" s="5">
        <v>1.91</v>
      </c>
      <c r="S267" s="5">
        <v>4.01</v>
      </c>
      <c r="T267" s="5">
        <v>4.7</v>
      </c>
      <c r="U267" s="5">
        <v>16.329999999999998</v>
      </c>
      <c r="V267" s="5">
        <v>14.82</v>
      </c>
      <c r="W267" s="5">
        <v>-0.35</v>
      </c>
      <c r="X267" s="5">
        <v>-0.54</v>
      </c>
      <c r="Y267" s="5">
        <v>-1.1499999999999999</v>
      </c>
      <c r="Z267" s="5">
        <v>-8.91</v>
      </c>
      <c r="AA267" s="5">
        <v>16.32</v>
      </c>
      <c r="AB267" s="5">
        <v>-0.49</v>
      </c>
      <c r="AC267" s="5">
        <v>-44.01</v>
      </c>
      <c r="AD267" s="5">
        <v>-1.0900000000000001</v>
      </c>
      <c r="AE267" s="5">
        <v>-0.42</v>
      </c>
      <c r="AF267" s="5">
        <v>-0.43</v>
      </c>
      <c r="AG267" s="5">
        <v>0</v>
      </c>
      <c r="AH267" s="5">
        <v>0.25</v>
      </c>
      <c r="AI267" s="5">
        <v>0.21</v>
      </c>
      <c r="AJ267" s="5">
        <v>0.09</v>
      </c>
      <c r="AK267" s="5">
        <v>-0.03</v>
      </c>
      <c r="AL267" s="5">
        <v>0.04</v>
      </c>
      <c r="AM267" s="5">
        <v>0.09</v>
      </c>
      <c r="AN267" s="5">
        <v>-0.24</v>
      </c>
      <c r="AO267" s="5">
        <v>-0.08</v>
      </c>
      <c r="AP267" s="5">
        <v>-0.66</v>
      </c>
      <c r="AQ267" s="5">
        <v>0</v>
      </c>
      <c r="AR267" s="5">
        <v>-0.28000000000000003</v>
      </c>
      <c r="AS267" s="5">
        <v>-0.12</v>
      </c>
      <c r="AT267" s="5">
        <v>-0.28000000000000003</v>
      </c>
      <c r="AU267" s="5">
        <v>0.28999999999999998</v>
      </c>
      <c r="AV267" s="25">
        <v>159.94999999999999</v>
      </c>
      <c r="AW267" s="25">
        <v>239.112999999999</v>
      </c>
      <c r="AX267" s="26">
        <v>53</v>
      </c>
      <c r="AY267" s="27">
        <v>227.79149999999899</v>
      </c>
      <c r="AZ267" s="26">
        <v>50</v>
      </c>
      <c r="BA267" s="27">
        <v>222.7595</v>
      </c>
      <c r="BB267" s="26">
        <v>55</v>
      </c>
      <c r="BC267" s="13"/>
      <c r="BD267" s="16">
        <v>17.399999999999999</v>
      </c>
      <c r="BE267" s="16">
        <v>3</v>
      </c>
      <c r="BF267" s="16">
        <v>17.3</v>
      </c>
      <c r="BG267" s="16">
        <v>99.3</v>
      </c>
      <c r="BH267" s="13">
        <v>2</v>
      </c>
      <c r="BI267" s="13">
        <v>1</v>
      </c>
      <c r="BJ267" s="13">
        <v>2</v>
      </c>
      <c r="BK267" s="13">
        <v>2</v>
      </c>
      <c r="BL267" s="13">
        <v>2</v>
      </c>
      <c r="BM267" s="13">
        <v>3</v>
      </c>
      <c r="BN267" s="13">
        <v>1</v>
      </c>
      <c r="BO267" s="13">
        <v>2</v>
      </c>
    </row>
    <row r="268" spans="1:67" ht="15.6" x14ac:dyDescent="0.3">
      <c r="A268">
        <v>252</v>
      </c>
      <c r="B268" t="s">
        <v>446</v>
      </c>
      <c r="C268" s="9">
        <v>240386</v>
      </c>
      <c r="D268" s="11">
        <v>251</v>
      </c>
      <c r="E268" s="11">
        <v>230968</v>
      </c>
      <c r="F268" s="11">
        <v>2023</v>
      </c>
      <c r="G268" s="5" t="s">
        <v>348</v>
      </c>
      <c r="H268" s="5">
        <v>2021</v>
      </c>
      <c r="I268" s="5" t="s">
        <v>349</v>
      </c>
      <c r="J268" s="5">
        <v>2</v>
      </c>
      <c r="K268" s="5">
        <v>2</v>
      </c>
      <c r="L268" s="5" t="s">
        <v>62</v>
      </c>
      <c r="M268" s="5">
        <v>4.17</v>
      </c>
      <c r="N268" s="5">
        <v>5.32</v>
      </c>
      <c r="O268" s="5">
        <v>6.87</v>
      </c>
      <c r="P268" s="5">
        <v>3.86</v>
      </c>
      <c r="Q268" s="5">
        <v>2.34</v>
      </c>
      <c r="R268" s="5">
        <v>1.67</v>
      </c>
      <c r="S268" s="5">
        <v>2.52</v>
      </c>
      <c r="T268" s="5">
        <v>2.67</v>
      </c>
      <c r="U268" s="5">
        <v>16.649999999999999</v>
      </c>
      <c r="V268" s="5">
        <v>11.28</v>
      </c>
      <c r="W268" s="5">
        <v>0.13</v>
      </c>
      <c r="X268" s="5">
        <v>-0.24</v>
      </c>
      <c r="Y268" s="5">
        <v>-0.8</v>
      </c>
      <c r="Z268" s="5">
        <v>-12.2</v>
      </c>
      <c r="AA268" s="5">
        <v>17.43</v>
      </c>
      <c r="AB268" s="5">
        <v>0.11</v>
      </c>
      <c r="AC268" s="5">
        <v>-41.16</v>
      </c>
      <c r="AD268" s="5">
        <v>-1.07</v>
      </c>
      <c r="AE268" s="5">
        <v>-0.72</v>
      </c>
      <c r="AF268" s="5">
        <v>-0.42</v>
      </c>
      <c r="AG268" s="5">
        <v>0</v>
      </c>
      <c r="AH268" s="5">
        <v>0.3</v>
      </c>
      <c r="AI268" s="5">
        <v>0.21</v>
      </c>
      <c r="AJ268" s="5">
        <v>7.0000000000000007E-2</v>
      </c>
      <c r="AK268" s="5">
        <v>0.04</v>
      </c>
      <c r="AL268" s="5">
        <v>0.13</v>
      </c>
      <c r="AM268" s="5">
        <v>0.09</v>
      </c>
      <c r="AN268" s="5">
        <v>-0.27</v>
      </c>
      <c r="AO268" s="5">
        <v>-0.04</v>
      </c>
      <c r="AP268" s="5">
        <v>-0.48</v>
      </c>
      <c r="AQ268" s="5">
        <v>0</v>
      </c>
      <c r="AR268" s="5">
        <v>-0.21</v>
      </c>
      <c r="AS268" s="5">
        <v>0.06</v>
      </c>
      <c r="AT268" s="5">
        <v>-0.32</v>
      </c>
      <c r="AU268" s="5">
        <v>0.35</v>
      </c>
      <c r="AV268" s="25">
        <v>150.44</v>
      </c>
      <c r="AW268" s="25">
        <v>227.85049999999899</v>
      </c>
      <c r="AX268" s="26">
        <v>128</v>
      </c>
      <c r="AY268" s="27">
        <v>212.41899999999899</v>
      </c>
      <c r="AZ268" s="26">
        <v>150</v>
      </c>
      <c r="BA268" s="27">
        <v>213.07</v>
      </c>
      <c r="BB268" s="26">
        <v>111</v>
      </c>
      <c r="BC268" s="13" t="s">
        <v>722</v>
      </c>
      <c r="BD268" s="16">
        <v>19</v>
      </c>
      <c r="BE268" s="16">
        <v>3.5</v>
      </c>
      <c r="BF268" s="16">
        <v>18.100000000000001</v>
      </c>
      <c r="BG268" s="16">
        <v>99.2</v>
      </c>
      <c r="BH268" s="13">
        <v>2</v>
      </c>
      <c r="BI268" s="13">
        <v>1</v>
      </c>
      <c r="BJ268" s="13">
        <v>1</v>
      </c>
      <c r="BK268" s="13">
        <v>2</v>
      </c>
      <c r="BL268" s="13">
        <v>2</v>
      </c>
      <c r="BM268" s="13">
        <v>2</v>
      </c>
      <c r="BN268" s="13">
        <v>1</v>
      </c>
      <c r="BO268" s="13">
        <v>2</v>
      </c>
    </row>
    <row r="269" spans="1:67" ht="15.6" x14ac:dyDescent="0.3">
      <c r="A269">
        <v>253</v>
      </c>
      <c r="B269" t="s">
        <v>445</v>
      </c>
      <c r="C269" s="9">
        <v>241545</v>
      </c>
      <c r="D269" s="11">
        <v>252</v>
      </c>
      <c r="E269" s="11">
        <v>211938</v>
      </c>
      <c r="F269" s="11">
        <v>2021</v>
      </c>
      <c r="G269" s="5" t="s">
        <v>67</v>
      </c>
      <c r="H269" s="5">
        <v>2020</v>
      </c>
      <c r="I269" s="5" t="s">
        <v>350</v>
      </c>
      <c r="J269" s="5">
        <v>2</v>
      </c>
      <c r="K269" s="5">
        <v>2</v>
      </c>
      <c r="L269" s="5" t="s">
        <v>62</v>
      </c>
      <c r="M269" s="5">
        <v>5.66</v>
      </c>
      <c r="N269" s="5">
        <v>7.46</v>
      </c>
      <c r="O269" s="5">
        <v>10.27</v>
      </c>
      <c r="P269" s="5">
        <v>8.16</v>
      </c>
      <c r="Q269" s="5">
        <v>0.54</v>
      </c>
      <c r="R269" s="5">
        <v>0.21</v>
      </c>
      <c r="S269" s="5">
        <v>0.85</v>
      </c>
      <c r="T269" s="5">
        <v>1.28</v>
      </c>
      <c r="U269" s="5">
        <v>22.84</v>
      </c>
      <c r="V269" s="5">
        <v>16.18</v>
      </c>
      <c r="W269" s="5">
        <v>-0.56999999999999995</v>
      </c>
      <c r="X269" s="5">
        <v>-0.84</v>
      </c>
      <c r="Y269" s="5">
        <v>-0.79</v>
      </c>
      <c r="Z269" s="5">
        <v>-12.85</v>
      </c>
      <c r="AA269" s="5">
        <v>17.670000000000002</v>
      </c>
      <c r="AB269" s="5">
        <v>1.84</v>
      </c>
      <c r="AC269" s="5">
        <v>-22.14</v>
      </c>
      <c r="AD269" s="5">
        <v>-0.98</v>
      </c>
      <c r="AE269" s="5">
        <v>-0.05</v>
      </c>
      <c r="AF269" s="5">
        <v>-0.19</v>
      </c>
      <c r="AG269" s="5">
        <v>0</v>
      </c>
      <c r="AH269" s="5">
        <v>0.18</v>
      </c>
      <c r="AI269" s="5">
        <v>-0.02</v>
      </c>
      <c r="AJ269" s="5">
        <v>0.05</v>
      </c>
      <c r="AK269" s="5">
        <v>-0.03</v>
      </c>
      <c r="AL269" s="5">
        <v>7.0000000000000007E-2</v>
      </c>
      <c r="AM269" s="5">
        <v>0.05</v>
      </c>
      <c r="AN269" s="5">
        <v>-1.1599999999999999</v>
      </c>
      <c r="AO269" s="5">
        <v>-0.2</v>
      </c>
      <c r="AP269" s="5">
        <v>2.27</v>
      </c>
      <c r="AQ269" s="5">
        <v>0</v>
      </c>
      <c r="AR269" s="5">
        <v>-0.61</v>
      </c>
      <c r="AS269" s="5">
        <v>-0.46</v>
      </c>
      <c r="AT269" s="5">
        <v>-0.53</v>
      </c>
      <c r="AU269" s="5">
        <v>0.25</v>
      </c>
      <c r="AV269" s="25">
        <v>151.38</v>
      </c>
      <c r="AW269" s="25">
        <v>211.4735</v>
      </c>
      <c r="AX269" s="26">
        <v>236</v>
      </c>
      <c r="AY269" s="27">
        <v>205.05249999999899</v>
      </c>
      <c r="AZ269" s="26">
        <v>203</v>
      </c>
      <c r="BA269" s="27">
        <v>191.97</v>
      </c>
      <c r="BB269" s="26">
        <v>258</v>
      </c>
      <c r="BC269" s="13"/>
      <c r="BD269" s="16">
        <v>17.3</v>
      </c>
      <c r="BE269" s="16">
        <v>2.7</v>
      </c>
      <c r="BF269" s="16">
        <v>15.3</v>
      </c>
      <c r="BG269" s="16">
        <v>99.8</v>
      </c>
      <c r="BH269" s="13">
        <v>1</v>
      </c>
      <c r="BI269" s="13">
        <v>1</v>
      </c>
      <c r="BJ269" s="13">
        <v>2</v>
      </c>
      <c r="BK269" s="13">
        <v>2</v>
      </c>
      <c r="BL269" s="13">
        <v>2</v>
      </c>
      <c r="BM269" s="13">
        <v>2</v>
      </c>
      <c r="BN269" s="13">
        <v>1</v>
      </c>
      <c r="BO269" s="13">
        <v>3</v>
      </c>
    </row>
    <row r="270" spans="1:67" ht="15.6" x14ac:dyDescent="0.3">
      <c r="A270">
        <v>254</v>
      </c>
      <c r="B270" t="s">
        <v>444</v>
      </c>
      <c r="C270" s="9">
        <v>241191</v>
      </c>
      <c r="D270" s="11">
        <v>253</v>
      </c>
      <c r="E270" s="11">
        <v>220648</v>
      </c>
      <c r="F270" s="11">
        <v>2022</v>
      </c>
      <c r="G270" s="5" t="s">
        <v>110</v>
      </c>
      <c r="H270" s="5">
        <v>2021</v>
      </c>
      <c r="I270" s="5" t="s">
        <v>351</v>
      </c>
      <c r="J270" s="5">
        <v>2</v>
      </c>
      <c r="K270" s="5">
        <v>2</v>
      </c>
      <c r="L270" s="5" t="s">
        <v>59</v>
      </c>
      <c r="M270" s="5">
        <v>6.24</v>
      </c>
      <c r="N270" s="5">
        <v>8.4700000000000006</v>
      </c>
      <c r="O270" s="5">
        <v>11.96</v>
      </c>
      <c r="P270" s="5">
        <v>11.45</v>
      </c>
      <c r="Q270" s="5">
        <v>0.34</v>
      </c>
      <c r="R270" s="5">
        <v>0.3</v>
      </c>
      <c r="S270" s="5">
        <v>1.39</v>
      </c>
      <c r="T270" s="5">
        <v>1.71</v>
      </c>
      <c r="U270" s="5">
        <v>16.64</v>
      </c>
      <c r="V270" s="5">
        <v>14.22</v>
      </c>
      <c r="W270" s="5">
        <v>-0.51</v>
      </c>
      <c r="X270" s="5">
        <v>-0.79</v>
      </c>
      <c r="Y270" s="5">
        <v>-0.88</v>
      </c>
      <c r="Z270" s="5">
        <v>-11.26</v>
      </c>
      <c r="AA270" s="5">
        <v>21.71</v>
      </c>
      <c r="AB270" s="5">
        <v>-2.31</v>
      </c>
      <c r="AC270" s="5">
        <v>26.45</v>
      </c>
      <c r="AD270" s="5">
        <v>-1.04</v>
      </c>
      <c r="AE270" s="5">
        <v>-0.7</v>
      </c>
      <c r="AF270" s="5">
        <v>-0.31</v>
      </c>
      <c r="AG270" s="5">
        <v>0</v>
      </c>
      <c r="AH270" s="5">
        <v>0.14000000000000001</v>
      </c>
      <c r="AI270" s="5">
        <v>-0.25</v>
      </c>
      <c r="AJ270" s="5">
        <v>7.0000000000000007E-2</v>
      </c>
      <c r="AK270" s="5">
        <v>-0.03</v>
      </c>
      <c r="AL270" s="5">
        <v>0.08</v>
      </c>
      <c r="AM270" s="5">
        <v>0</v>
      </c>
      <c r="AN270" s="5">
        <v>0.22</v>
      </c>
      <c r="AO270" s="5">
        <v>-0.24</v>
      </c>
      <c r="AP270" s="5">
        <v>1.67</v>
      </c>
      <c r="AQ270" s="5">
        <v>0</v>
      </c>
      <c r="AR270" s="5">
        <v>-0.43</v>
      </c>
      <c r="AS270" s="5">
        <v>-0.12</v>
      </c>
      <c r="AT270" s="5">
        <v>-0.16</v>
      </c>
      <c r="AU270" s="5">
        <v>0.28999999999999998</v>
      </c>
      <c r="AV270" s="25">
        <v>136.02000000000001</v>
      </c>
      <c r="AW270" s="25">
        <v>184.58699999999999</v>
      </c>
      <c r="AX270" s="26">
        <v>300</v>
      </c>
      <c r="AY270" s="27">
        <v>169.40299999999999</v>
      </c>
      <c r="AZ270" s="26">
        <v>299</v>
      </c>
      <c r="BA270" s="27">
        <v>165.08349999999999</v>
      </c>
      <c r="BB270" s="26">
        <v>300</v>
      </c>
      <c r="BC270" s="13"/>
      <c r="BD270" s="16">
        <v>18.899999999999999</v>
      </c>
      <c r="BE270" s="16">
        <v>3.1</v>
      </c>
      <c r="BF270" s="16">
        <v>16.5</v>
      </c>
      <c r="BG270" s="16">
        <v>99.5</v>
      </c>
      <c r="BH270" s="13">
        <v>1</v>
      </c>
      <c r="BI270" s="13">
        <v>1</v>
      </c>
      <c r="BJ270" s="13">
        <v>2</v>
      </c>
      <c r="BK270" s="13">
        <v>1</v>
      </c>
      <c r="BL270" s="13">
        <v>2</v>
      </c>
      <c r="BM270" s="13">
        <v>2</v>
      </c>
      <c r="BN270" s="13">
        <v>1</v>
      </c>
      <c r="BO270" s="13">
        <v>3</v>
      </c>
    </row>
    <row r="271" spans="1:67" ht="15.6" x14ac:dyDescent="0.3">
      <c r="A271">
        <v>255</v>
      </c>
      <c r="B271" t="s">
        <v>443</v>
      </c>
      <c r="C271" s="9">
        <v>242449</v>
      </c>
      <c r="D271" s="11">
        <v>254</v>
      </c>
      <c r="E271" s="11">
        <v>200716</v>
      </c>
      <c r="F271" s="11">
        <v>2020</v>
      </c>
      <c r="G271" s="5" t="s">
        <v>233</v>
      </c>
      <c r="H271" s="5">
        <v>2022</v>
      </c>
      <c r="I271" s="5" t="s">
        <v>352</v>
      </c>
      <c r="J271" s="5">
        <v>1</v>
      </c>
      <c r="K271" s="5">
        <v>1</v>
      </c>
      <c r="L271" s="5" t="s">
        <v>62</v>
      </c>
      <c r="M271" s="5">
        <v>4.8899999999999997</v>
      </c>
      <c r="N271" s="5">
        <v>7.61</v>
      </c>
      <c r="O271" s="5">
        <v>11.9</v>
      </c>
      <c r="P271" s="5">
        <v>10</v>
      </c>
      <c r="Q271" s="5">
        <v>2.0499999999999998</v>
      </c>
      <c r="R271" s="5">
        <v>1.53</v>
      </c>
      <c r="S271" s="5">
        <v>2.4300000000000002</v>
      </c>
      <c r="T271" s="5">
        <v>2.7</v>
      </c>
      <c r="U271" s="5">
        <v>21.07</v>
      </c>
      <c r="V271" s="5">
        <v>19.579999999999998</v>
      </c>
      <c r="W271" s="5">
        <v>-0.31</v>
      </c>
      <c r="X271" s="5">
        <v>-0.47</v>
      </c>
      <c r="Y271" s="5">
        <v>-1.25</v>
      </c>
      <c r="Z271" s="5">
        <v>-17.010000000000002</v>
      </c>
      <c r="AA271" s="5">
        <v>22.9</v>
      </c>
      <c r="AB271" s="5">
        <v>-0.57999999999999996</v>
      </c>
      <c r="AC271" s="5">
        <v>-30.45</v>
      </c>
      <c r="AD271" s="5">
        <v>-1.33</v>
      </c>
      <c r="AE271" s="5">
        <v>-0.36</v>
      </c>
      <c r="AF271" s="5">
        <v>-0.44</v>
      </c>
      <c r="AG271" s="5">
        <v>0</v>
      </c>
      <c r="AH271" s="5">
        <v>0.22</v>
      </c>
      <c r="AI271" s="5">
        <v>0</v>
      </c>
      <c r="AJ271" s="5">
        <v>0.05</v>
      </c>
      <c r="AK271" s="5">
        <v>-0.05</v>
      </c>
      <c r="AL271" s="5">
        <v>0.08</v>
      </c>
      <c r="AM271" s="5">
        <v>7.0000000000000007E-2</v>
      </c>
      <c r="AN271" s="5">
        <v>0.6</v>
      </c>
      <c r="AO271" s="5">
        <v>0.39</v>
      </c>
      <c r="AP271" s="5">
        <v>-0.53</v>
      </c>
      <c r="AQ271" s="5">
        <v>0</v>
      </c>
      <c r="AR271" s="5">
        <v>-0.09</v>
      </c>
      <c r="AS271" s="5">
        <v>0.59</v>
      </c>
      <c r="AT271" s="5">
        <v>-0.15</v>
      </c>
      <c r="AU271" s="5">
        <v>0.39</v>
      </c>
      <c r="AV271" s="25">
        <v>156.19999999999999</v>
      </c>
      <c r="AW271" s="25">
        <v>222.423</v>
      </c>
      <c r="AX271" s="26">
        <v>173</v>
      </c>
      <c r="AY271" s="27">
        <v>206.28049999999999</v>
      </c>
      <c r="AZ271" s="26">
        <v>196</v>
      </c>
      <c r="BA271" s="27">
        <v>200.73</v>
      </c>
      <c r="BB271" s="26">
        <v>205</v>
      </c>
      <c r="BC271" s="13"/>
      <c r="BD271" s="16">
        <v>17.8</v>
      </c>
      <c r="BE271" s="16">
        <v>3</v>
      </c>
      <c r="BF271" s="16">
        <v>16.8</v>
      </c>
      <c r="BG271" s="16">
        <v>99.5</v>
      </c>
      <c r="BH271" s="13">
        <v>2</v>
      </c>
      <c r="BI271" s="13">
        <v>1</v>
      </c>
      <c r="BJ271" s="13">
        <v>1</v>
      </c>
      <c r="BK271" s="13">
        <v>2</v>
      </c>
      <c r="BL271" s="13">
        <v>2</v>
      </c>
      <c r="BM271" s="13">
        <v>2</v>
      </c>
      <c r="BN271" s="13">
        <v>1</v>
      </c>
      <c r="BO271" s="13">
        <v>2</v>
      </c>
    </row>
    <row r="272" spans="1:67" ht="15.6" x14ac:dyDescent="0.3">
      <c r="A272">
        <v>256</v>
      </c>
      <c r="B272" t="s">
        <v>442</v>
      </c>
      <c r="C272" s="9">
        <v>241414</v>
      </c>
      <c r="D272" s="11">
        <v>255</v>
      </c>
      <c r="E272" s="11">
        <v>220032</v>
      </c>
      <c r="F272" s="11">
        <v>2022</v>
      </c>
      <c r="G272" s="5" t="s">
        <v>88</v>
      </c>
      <c r="H272" s="5">
        <v>2020</v>
      </c>
      <c r="I272" s="5" t="s">
        <v>353</v>
      </c>
      <c r="J272" s="5">
        <v>2</v>
      </c>
      <c r="K272" s="5">
        <v>2</v>
      </c>
      <c r="L272" s="5" t="s">
        <v>62</v>
      </c>
      <c r="M272" s="5">
        <v>0.97</v>
      </c>
      <c r="N272" s="5">
        <v>3.43</v>
      </c>
      <c r="O272" s="5">
        <v>5.95</v>
      </c>
      <c r="P272" s="5">
        <v>3.68</v>
      </c>
      <c r="Q272" s="5">
        <v>2.2200000000000002</v>
      </c>
      <c r="R272" s="5">
        <v>1.51</v>
      </c>
      <c r="S272" s="5">
        <v>2.23</v>
      </c>
      <c r="T272" s="5">
        <v>2.37</v>
      </c>
      <c r="U272" s="5">
        <v>16.309999999999999</v>
      </c>
      <c r="V272" s="5">
        <v>12.28</v>
      </c>
      <c r="W272" s="5">
        <v>-0.17</v>
      </c>
      <c r="X272" s="5">
        <v>-0.55000000000000004</v>
      </c>
      <c r="Y272" s="5">
        <v>-0.42</v>
      </c>
      <c r="Z272" s="5">
        <v>-15.09</v>
      </c>
      <c r="AA272" s="5">
        <v>14.2</v>
      </c>
      <c r="AB272" s="5">
        <v>1.03</v>
      </c>
      <c r="AC272" s="5">
        <v>-42.39</v>
      </c>
      <c r="AD272" s="5">
        <v>-0.82</v>
      </c>
      <c r="AE272" s="5">
        <v>-0.05</v>
      </c>
      <c r="AF272" s="5">
        <v>-0.66</v>
      </c>
      <c r="AG272" s="5">
        <v>0</v>
      </c>
      <c r="AH272" s="5">
        <v>0.21</v>
      </c>
      <c r="AI272" s="5">
        <v>7.0000000000000007E-2</v>
      </c>
      <c r="AJ272" s="5">
        <v>7.0000000000000007E-2</v>
      </c>
      <c r="AK272" s="5">
        <v>-0.01</v>
      </c>
      <c r="AL272" s="5">
        <v>0.02</v>
      </c>
      <c r="AM272" s="5">
        <v>0.09</v>
      </c>
      <c r="AN272" s="5">
        <v>0.28999999999999998</v>
      </c>
      <c r="AO272" s="5">
        <v>-0.62</v>
      </c>
      <c r="AP272" s="5">
        <v>-0.01</v>
      </c>
      <c r="AQ272" s="5">
        <v>0</v>
      </c>
      <c r="AR272" s="5">
        <v>0.02</v>
      </c>
      <c r="AS272" s="5">
        <v>0.54</v>
      </c>
      <c r="AT272" s="5">
        <v>-0.52</v>
      </c>
      <c r="AU272" s="5">
        <v>0.4</v>
      </c>
      <c r="AV272" s="25">
        <v>148.97</v>
      </c>
      <c r="AW272" s="25">
        <v>205.95699999999999</v>
      </c>
      <c r="AX272" s="26">
        <v>274</v>
      </c>
      <c r="AY272" s="27">
        <v>196.09249999999901</v>
      </c>
      <c r="AZ272" s="26">
        <v>257</v>
      </c>
      <c r="BA272" s="27">
        <v>186.262</v>
      </c>
      <c r="BB272" s="26">
        <v>283</v>
      </c>
      <c r="BC272" s="13"/>
      <c r="BD272" s="16">
        <v>17.899999999999999</v>
      </c>
      <c r="BE272" s="16">
        <v>2.7</v>
      </c>
      <c r="BF272" s="16">
        <v>15</v>
      </c>
      <c r="BG272" s="16">
        <v>99.9</v>
      </c>
      <c r="BH272" s="13">
        <v>2</v>
      </c>
      <c r="BI272" s="13">
        <v>1</v>
      </c>
      <c r="BJ272" s="13">
        <v>2</v>
      </c>
      <c r="BK272" s="13">
        <v>1</v>
      </c>
      <c r="BL272" s="13">
        <v>2</v>
      </c>
      <c r="BM272" s="13">
        <v>2</v>
      </c>
      <c r="BN272" s="13">
        <v>1</v>
      </c>
      <c r="BO272" s="13">
        <v>1</v>
      </c>
    </row>
    <row r="273" spans="1:67" ht="15.6" x14ac:dyDescent="0.3">
      <c r="A273">
        <v>257</v>
      </c>
      <c r="B273" t="s">
        <v>441</v>
      </c>
      <c r="C273" s="9">
        <v>240122</v>
      </c>
      <c r="D273" s="11">
        <v>256</v>
      </c>
      <c r="E273" s="11">
        <v>220032</v>
      </c>
      <c r="F273" s="11">
        <v>2022</v>
      </c>
      <c r="G273" s="5" t="s">
        <v>88</v>
      </c>
      <c r="H273" s="5">
        <v>2019</v>
      </c>
      <c r="I273" s="5" t="s">
        <v>354</v>
      </c>
      <c r="J273" s="5">
        <v>2</v>
      </c>
      <c r="K273" s="5">
        <v>2</v>
      </c>
      <c r="L273" s="5" t="s">
        <v>59</v>
      </c>
      <c r="M273" s="5">
        <v>4.2699999999999996</v>
      </c>
      <c r="N273" s="5">
        <v>7.57</v>
      </c>
      <c r="O273" s="5">
        <v>10.47</v>
      </c>
      <c r="P273" s="5">
        <v>8.8000000000000007</v>
      </c>
      <c r="Q273" s="5">
        <v>1.52</v>
      </c>
      <c r="R273" s="5">
        <v>0.92</v>
      </c>
      <c r="S273" s="5">
        <v>1.56</v>
      </c>
      <c r="T273" s="5">
        <v>1.72</v>
      </c>
      <c r="U273" s="5">
        <v>17.850000000000001</v>
      </c>
      <c r="V273" s="5">
        <v>16.96</v>
      </c>
      <c r="W273" s="5">
        <v>0.15</v>
      </c>
      <c r="X273" s="5">
        <v>-0.01</v>
      </c>
      <c r="Y273" s="5">
        <v>-1.1200000000000001</v>
      </c>
      <c r="Z273" s="5">
        <v>-9.35</v>
      </c>
      <c r="AA273" s="5">
        <v>16.38</v>
      </c>
      <c r="AB273" s="5">
        <v>1.22</v>
      </c>
      <c r="AC273" s="5">
        <v>-49.79</v>
      </c>
      <c r="AD273" s="5">
        <v>-1.08</v>
      </c>
      <c r="AE273" s="5">
        <v>-0.18</v>
      </c>
      <c r="AF273" s="5">
        <v>-0.64</v>
      </c>
      <c r="AG273" s="5">
        <v>0</v>
      </c>
      <c r="AH273" s="5">
        <v>0.24</v>
      </c>
      <c r="AI273" s="5">
        <v>0.04</v>
      </c>
      <c r="AJ273" s="5">
        <v>7.0000000000000007E-2</v>
      </c>
      <c r="AK273" s="5">
        <v>-0.02</v>
      </c>
      <c r="AL273" s="5">
        <v>0.13</v>
      </c>
      <c r="AM273" s="5">
        <v>0.04</v>
      </c>
      <c r="AN273" s="5">
        <v>0.32</v>
      </c>
      <c r="AO273" s="5">
        <v>-0.86</v>
      </c>
      <c r="AP273" s="5">
        <v>3.17</v>
      </c>
      <c r="AQ273" s="5">
        <v>0</v>
      </c>
      <c r="AR273" s="5">
        <v>-0.4</v>
      </c>
      <c r="AS273" s="5">
        <v>-0.13</v>
      </c>
      <c r="AT273" s="5">
        <v>-0.53</v>
      </c>
      <c r="AU273" s="5">
        <v>0.34</v>
      </c>
      <c r="AV273" s="25">
        <v>156.97</v>
      </c>
      <c r="AW273" s="25">
        <v>214.69450000000001</v>
      </c>
      <c r="AX273" s="26">
        <v>225</v>
      </c>
      <c r="AY273" s="27">
        <v>201.566</v>
      </c>
      <c r="AZ273" s="26">
        <v>224</v>
      </c>
      <c r="BA273" s="27">
        <v>198.279</v>
      </c>
      <c r="BB273" s="26">
        <v>225</v>
      </c>
      <c r="BC273" s="13"/>
      <c r="BD273" s="16">
        <v>17.7</v>
      </c>
      <c r="BE273" s="16">
        <v>2.6</v>
      </c>
      <c r="BF273" s="16">
        <v>14.7</v>
      </c>
      <c r="BG273" s="17">
        <v>100</v>
      </c>
      <c r="BH273" s="13">
        <v>2</v>
      </c>
      <c r="BI273" s="13">
        <v>1</v>
      </c>
      <c r="BJ273" s="13">
        <v>2</v>
      </c>
      <c r="BK273" s="13">
        <v>2</v>
      </c>
      <c r="BL273" s="13">
        <v>2</v>
      </c>
      <c r="BM273" s="13">
        <v>2</v>
      </c>
      <c r="BN273" s="13">
        <v>1</v>
      </c>
      <c r="BO273" s="13">
        <v>2</v>
      </c>
    </row>
    <row r="274" spans="1:67" ht="15.6" x14ac:dyDescent="0.3">
      <c r="A274">
        <v>258</v>
      </c>
      <c r="B274" t="s">
        <v>440</v>
      </c>
      <c r="C274" s="9">
        <v>240428</v>
      </c>
      <c r="D274" s="11">
        <v>257</v>
      </c>
      <c r="E274" s="11">
        <v>222333</v>
      </c>
      <c r="F274" s="11">
        <v>2022</v>
      </c>
      <c r="G274" s="5" t="s">
        <v>60</v>
      </c>
      <c r="H274" s="5">
        <v>2020</v>
      </c>
      <c r="I274" s="5" t="s">
        <v>355</v>
      </c>
      <c r="J274" s="5">
        <v>2</v>
      </c>
      <c r="K274" s="5">
        <v>2</v>
      </c>
      <c r="L274" s="5" t="s">
        <v>62</v>
      </c>
      <c r="M274" s="5">
        <v>4.4400000000000004</v>
      </c>
      <c r="N274" s="5">
        <v>5.82</v>
      </c>
      <c r="O274" s="5">
        <v>7.69</v>
      </c>
      <c r="P274" s="5">
        <v>4.34</v>
      </c>
      <c r="Q274" s="5">
        <v>1.1599999999999999</v>
      </c>
      <c r="R274" s="5">
        <v>0.94</v>
      </c>
      <c r="S274" s="5">
        <v>2.35</v>
      </c>
      <c r="T274" s="5">
        <v>2.86</v>
      </c>
      <c r="U274" s="5">
        <v>13.56</v>
      </c>
      <c r="V274" s="5">
        <v>2.5499999999999998</v>
      </c>
      <c r="W274" s="5">
        <v>-0.61</v>
      </c>
      <c r="X274" s="5">
        <v>-1</v>
      </c>
      <c r="Y274" s="5">
        <v>-1.83</v>
      </c>
      <c r="Z274" s="5">
        <v>-7.67</v>
      </c>
      <c r="AA274" s="5">
        <v>19.2</v>
      </c>
      <c r="AB274" s="5">
        <v>1.43</v>
      </c>
      <c r="AC274" s="5">
        <v>-41.47</v>
      </c>
      <c r="AD274" s="5">
        <v>-0.96</v>
      </c>
      <c r="AE274" s="5">
        <v>-0.36</v>
      </c>
      <c r="AF274" s="5">
        <v>-0.39</v>
      </c>
      <c r="AG274" s="5">
        <v>0</v>
      </c>
      <c r="AH274" s="5">
        <v>0.25</v>
      </c>
      <c r="AI274" s="5">
        <v>0.23</v>
      </c>
      <c r="AJ274" s="5">
        <v>0.08</v>
      </c>
      <c r="AK274" s="5">
        <v>-0.01</v>
      </c>
      <c r="AL274" s="5">
        <v>0.08</v>
      </c>
      <c r="AM274" s="5">
        <v>7.0000000000000007E-2</v>
      </c>
      <c r="AN274" s="5">
        <v>0.34</v>
      </c>
      <c r="AO274" s="5">
        <v>-0.72</v>
      </c>
      <c r="AP274" s="5">
        <v>3.83</v>
      </c>
      <c r="AQ274" s="5">
        <v>0</v>
      </c>
      <c r="AR274" s="5">
        <v>-0.82</v>
      </c>
      <c r="AS274" s="5">
        <v>-1.46</v>
      </c>
      <c r="AT274" s="5">
        <v>-0.56000000000000005</v>
      </c>
      <c r="AU274" s="5">
        <v>0.25</v>
      </c>
      <c r="AV274" s="25">
        <v>150.66</v>
      </c>
      <c r="AW274" s="25">
        <v>231.03149999999999</v>
      </c>
      <c r="AX274" s="26">
        <v>99</v>
      </c>
      <c r="AY274" s="27">
        <v>214.12200000000001</v>
      </c>
      <c r="AZ274" s="26">
        <v>137</v>
      </c>
      <c r="BA274" s="27">
        <v>212.85</v>
      </c>
      <c r="BB274" s="26">
        <v>115</v>
      </c>
      <c r="BC274" s="13"/>
      <c r="BD274" s="16">
        <v>17.7</v>
      </c>
      <c r="BE274" s="16">
        <v>2.8</v>
      </c>
      <c r="BF274" s="16">
        <v>15.6</v>
      </c>
      <c r="BG274" s="16">
        <v>99.8</v>
      </c>
      <c r="BH274" s="13">
        <v>2</v>
      </c>
      <c r="BI274" s="13">
        <v>1</v>
      </c>
      <c r="BJ274" s="13">
        <v>1</v>
      </c>
      <c r="BK274" s="13">
        <v>2</v>
      </c>
      <c r="BL274" s="13">
        <v>2</v>
      </c>
      <c r="BM274" s="13">
        <v>1</v>
      </c>
      <c r="BN274" s="13">
        <v>1</v>
      </c>
      <c r="BO274" s="13">
        <v>1</v>
      </c>
    </row>
    <row r="275" spans="1:67" ht="15.6" x14ac:dyDescent="0.3">
      <c r="A275">
        <v>259</v>
      </c>
      <c r="B275" t="s">
        <v>439</v>
      </c>
      <c r="C275" s="9">
        <v>240974</v>
      </c>
      <c r="D275" s="11">
        <v>258</v>
      </c>
      <c r="E275" s="11" t="s">
        <v>700</v>
      </c>
      <c r="F275" s="11">
        <v>2022</v>
      </c>
      <c r="G275" s="5" t="s">
        <v>72</v>
      </c>
      <c r="H275" s="5">
        <v>2022</v>
      </c>
      <c r="I275" s="5" t="s">
        <v>356</v>
      </c>
      <c r="J275" s="5">
        <v>2</v>
      </c>
      <c r="K275" s="5">
        <v>2</v>
      </c>
      <c r="L275" s="5" t="s">
        <v>62</v>
      </c>
      <c r="M275" s="5">
        <v>5.66</v>
      </c>
      <c r="N275" s="5">
        <v>7.7</v>
      </c>
      <c r="O275" s="5">
        <v>10.24</v>
      </c>
      <c r="P275" s="5">
        <v>8.92</v>
      </c>
      <c r="Q275" s="5">
        <v>1.69</v>
      </c>
      <c r="R275" s="5">
        <v>1.1399999999999999</v>
      </c>
      <c r="S275" s="5">
        <v>2.93</v>
      </c>
      <c r="T275" s="5">
        <v>3.23</v>
      </c>
      <c r="U275" s="5">
        <v>28.33</v>
      </c>
      <c r="V275" s="5">
        <v>24.49</v>
      </c>
      <c r="W275" s="5">
        <v>-0.11</v>
      </c>
      <c r="X275" s="5">
        <v>-0.12</v>
      </c>
      <c r="Y275" s="5">
        <v>-0.26</v>
      </c>
      <c r="Z275" s="5">
        <v>-18.489999999999998</v>
      </c>
      <c r="AA275" s="5">
        <v>20.54</v>
      </c>
      <c r="AB275" s="5">
        <v>-2.76</v>
      </c>
      <c r="AC275" s="5">
        <v>-34.78</v>
      </c>
      <c r="AD275" s="5">
        <v>-0.76</v>
      </c>
      <c r="AE275" s="5">
        <v>0.14000000000000001</v>
      </c>
      <c r="AF275" s="5">
        <v>-0.27</v>
      </c>
      <c r="AG275" s="5">
        <v>0</v>
      </c>
      <c r="AH275" s="5">
        <v>0.28000000000000003</v>
      </c>
      <c r="AI275" s="5">
        <v>7.0000000000000007E-2</v>
      </c>
      <c r="AJ275" s="5">
        <v>0.03</v>
      </c>
      <c r="AK275" s="5">
        <v>0.04</v>
      </c>
      <c r="AL275" s="5">
        <v>0.22</v>
      </c>
      <c r="AM275" s="5">
        <v>0.06</v>
      </c>
      <c r="AN275" s="5">
        <v>-0.87</v>
      </c>
      <c r="AO275" s="5">
        <v>-0.46</v>
      </c>
      <c r="AP275" s="5">
        <v>0.64</v>
      </c>
      <c r="AQ275" s="5">
        <v>0</v>
      </c>
      <c r="AR275" s="5">
        <v>-0.36</v>
      </c>
      <c r="AS275" s="5">
        <v>-0.43</v>
      </c>
      <c r="AT275" s="5">
        <v>-0.66</v>
      </c>
      <c r="AU275" s="5">
        <v>0.31</v>
      </c>
      <c r="AV275" s="25">
        <v>158</v>
      </c>
      <c r="AW275" s="25">
        <v>230.96</v>
      </c>
      <c r="AX275" s="26">
        <v>101</v>
      </c>
      <c r="AY275" s="27">
        <v>221.92</v>
      </c>
      <c r="AZ275" s="26">
        <v>81</v>
      </c>
      <c r="BA275" s="27">
        <v>209.55799999999999</v>
      </c>
      <c r="BB275" s="26">
        <v>132</v>
      </c>
      <c r="BC275" s="13"/>
      <c r="BD275" s="16">
        <v>18.3</v>
      </c>
      <c r="BE275" s="16">
        <v>3.7</v>
      </c>
      <c r="BF275" s="16">
        <v>20.100000000000001</v>
      </c>
      <c r="BG275" s="16">
        <v>99.2</v>
      </c>
      <c r="BH275" s="13">
        <v>2</v>
      </c>
      <c r="BI275" s="13">
        <v>1</v>
      </c>
      <c r="BJ275" s="13">
        <v>1</v>
      </c>
      <c r="BK275" s="13">
        <v>2</v>
      </c>
      <c r="BL275" s="13">
        <v>2</v>
      </c>
      <c r="BM275" s="13">
        <v>2</v>
      </c>
      <c r="BN275" s="13">
        <v>1</v>
      </c>
      <c r="BO275" s="13">
        <v>2</v>
      </c>
    </row>
    <row r="276" spans="1:67" ht="15.6" x14ac:dyDescent="0.3">
      <c r="A276">
        <v>260</v>
      </c>
      <c r="B276" t="s">
        <v>438</v>
      </c>
      <c r="C276" s="9">
        <v>242152</v>
      </c>
      <c r="D276" s="11">
        <v>259</v>
      </c>
      <c r="E276" s="11">
        <v>230968</v>
      </c>
      <c r="F276" s="11">
        <v>2023</v>
      </c>
      <c r="G276" s="5" t="s">
        <v>348</v>
      </c>
      <c r="H276" s="5">
        <v>2021</v>
      </c>
      <c r="I276" s="5" t="s">
        <v>357</v>
      </c>
      <c r="J276" s="5">
        <v>1</v>
      </c>
      <c r="K276" s="5">
        <v>1</v>
      </c>
      <c r="L276" s="5" t="s">
        <v>62</v>
      </c>
      <c r="M276" s="5">
        <v>5.6</v>
      </c>
      <c r="N276" s="5">
        <v>6.55</v>
      </c>
      <c r="O276" s="5">
        <v>8.3800000000000008</v>
      </c>
      <c r="P276" s="5">
        <v>6.45</v>
      </c>
      <c r="Q276" s="5">
        <v>2.65</v>
      </c>
      <c r="R276" s="5">
        <v>2.4500000000000002</v>
      </c>
      <c r="S276" s="5">
        <v>2.57</v>
      </c>
      <c r="T276" s="5">
        <v>3.32</v>
      </c>
      <c r="U276" s="5">
        <v>10.31</v>
      </c>
      <c r="V276" s="5">
        <v>10.09</v>
      </c>
      <c r="W276" s="5">
        <v>-0.44</v>
      </c>
      <c r="X276" s="5">
        <v>-0.99</v>
      </c>
      <c r="Y276" s="5">
        <v>-2.83</v>
      </c>
      <c r="Z276" s="5">
        <v>-13.1</v>
      </c>
      <c r="AA276" s="5">
        <v>16.760000000000002</v>
      </c>
      <c r="AB276" s="5">
        <v>6.38</v>
      </c>
      <c r="AC276" s="5">
        <v>-30.63</v>
      </c>
      <c r="AD276" s="5">
        <v>-0.94</v>
      </c>
      <c r="AE276" s="5">
        <v>-0.53</v>
      </c>
      <c r="AF276" s="5">
        <v>-0.35</v>
      </c>
      <c r="AG276" s="5">
        <v>0</v>
      </c>
      <c r="AH276" s="5">
        <v>0.2</v>
      </c>
      <c r="AI276" s="5">
        <v>0.01</v>
      </c>
      <c r="AJ276" s="5">
        <v>0.04</v>
      </c>
      <c r="AK276" s="5">
        <v>0.02</v>
      </c>
      <c r="AL276" s="5">
        <v>0.11</v>
      </c>
      <c r="AM276" s="5">
        <v>0.06</v>
      </c>
      <c r="AN276" s="5">
        <v>-1.04</v>
      </c>
      <c r="AO276" s="5">
        <v>0.83</v>
      </c>
      <c r="AP276" s="5">
        <v>-2.92</v>
      </c>
      <c r="AQ276" s="5">
        <v>0</v>
      </c>
      <c r="AR276" s="5">
        <v>-0.37</v>
      </c>
      <c r="AS276" s="5">
        <v>-0.55000000000000004</v>
      </c>
      <c r="AT276" s="5">
        <v>-0.83</v>
      </c>
      <c r="AU276" s="5">
        <v>0.44</v>
      </c>
      <c r="AV276" s="25">
        <v>146.72999999999999</v>
      </c>
      <c r="AW276" s="25">
        <v>231.1815</v>
      </c>
      <c r="AX276" s="26">
        <v>97</v>
      </c>
      <c r="AY276" s="27">
        <v>218.2235</v>
      </c>
      <c r="AZ276" s="26">
        <v>103</v>
      </c>
      <c r="BA276" s="27">
        <v>218.328499999999</v>
      </c>
      <c r="BB276" s="26">
        <v>76</v>
      </c>
      <c r="BC276" s="13" t="s">
        <v>722</v>
      </c>
      <c r="BD276" s="16">
        <v>17.100000000000001</v>
      </c>
      <c r="BE276" s="16">
        <v>2.7</v>
      </c>
      <c r="BF276" s="16">
        <v>15.5</v>
      </c>
      <c r="BG276" s="16">
        <v>99.4</v>
      </c>
      <c r="BH276" s="13">
        <v>2</v>
      </c>
      <c r="BI276" s="13">
        <v>1</v>
      </c>
      <c r="BJ276" s="13">
        <v>1</v>
      </c>
      <c r="BK276" s="13">
        <v>2</v>
      </c>
      <c r="BL276" s="13">
        <v>2</v>
      </c>
      <c r="BM276" s="13">
        <v>2</v>
      </c>
      <c r="BN276" s="13">
        <v>1</v>
      </c>
      <c r="BO276" s="13">
        <v>3</v>
      </c>
    </row>
    <row r="277" spans="1:67" ht="15.6" x14ac:dyDescent="0.3">
      <c r="A277">
        <v>261</v>
      </c>
      <c r="B277" t="s">
        <v>437</v>
      </c>
      <c r="C277" s="9">
        <v>241248</v>
      </c>
      <c r="D277" s="11">
        <v>260</v>
      </c>
      <c r="E277" s="11">
        <v>230437</v>
      </c>
      <c r="F277" s="11">
        <v>2023</v>
      </c>
      <c r="G277" s="5" t="s">
        <v>358</v>
      </c>
      <c r="H277" s="5">
        <v>2021</v>
      </c>
      <c r="I277" s="5" t="s">
        <v>359</v>
      </c>
      <c r="J277" s="5">
        <v>2</v>
      </c>
      <c r="K277" s="5">
        <v>2</v>
      </c>
      <c r="L277" s="5" t="s">
        <v>62</v>
      </c>
      <c r="M277" s="5">
        <v>5.14</v>
      </c>
      <c r="N277" s="5">
        <v>8.67</v>
      </c>
      <c r="O277" s="5">
        <v>10.85</v>
      </c>
      <c r="P277" s="5">
        <v>5.73</v>
      </c>
      <c r="Q277" s="5">
        <v>1.79</v>
      </c>
      <c r="R277" s="5">
        <v>1.46</v>
      </c>
      <c r="S277" s="5">
        <v>2.36</v>
      </c>
      <c r="T277" s="5">
        <v>2.9</v>
      </c>
      <c r="U277" s="5">
        <v>19.88</v>
      </c>
      <c r="V277" s="5">
        <v>16.53</v>
      </c>
      <c r="W277" s="5">
        <v>0.79</v>
      </c>
      <c r="X277" s="5">
        <v>0.39</v>
      </c>
      <c r="Y277" s="5">
        <v>-0.22</v>
      </c>
      <c r="Z277" s="5">
        <v>-13.86</v>
      </c>
      <c r="AA277" s="5">
        <v>16.059999999999999</v>
      </c>
      <c r="AB277" s="5">
        <v>-1.56</v>
      </c>
      <c r="AC277" s="5">
        <v>-15.66</v>
      </c>
      <c r="AD277" s="5">
        <v>-0.86</v>
      </c>
      <c r="AE277" s="5">
        <v>-0.37</v>
      </c>
      <c r="AF277" s="5">
        <v>-0.37</v>
      </c>
      <c r="AG277" s="5">
        <v>0</v>
      </c>
      <c r="AH277" s="5">
        <v>0.23</v>
      </c>
      <c r="AI277" s="5">
        <v>7.0000000000000007E-2</v>
      </c>
      <c r="AJ277" s="5">
        <v>0.08</v>
      </c>
      <c r="AK277" s="5">
        <v>0</v>
      </c>
      <c r="AL277" s="5">
        <v>0.1</v>
      </c>
      <c r="AM277" s="5">
        <v>0.05</v>
      </c>
      <c r="AN277" s="5">
        <v>-0.33</v>
      </c>
      <c r="AO277" s="5">
        <v>0.16</v>
      </c>
      <c r="AP277" s="5">
        <v>-0.99</v>
      </c>
      <c r="AQ277" s="5">
        <v>0</v>
      </c>
      <c r="AR277" s="5">
        <v>-0.14000000000000001</v>
      </c>
      <c r="AS277" s="5">
        <v>-0.23</v>
      </c>
      <c r="AT277" s="5">
        <v>-0.23</v>
      </c>
      <c r="AU277" s="5">
        <v>0.36</v>
      </c>
      <c r="AV277" s="25">
        <v>140.86000000000001</v>
      </c>
      <c r="AW277" s="25">
        <v>213.8535</v>
      </c>
      <c r="AX277" s="26">
        <v>228</v>
      </c>
      <c r="AY277" s="27">
        <v>199.71499999999901</v>
      </c>
      <c r="AZ277" s="26">
        <v>233</v>
      </c>
      <c r="BA277" s="27">
        <v>204.51049999999901</v>
      </c>
      <c r="BB277" s="26">
        <v>175</v>
      </c>
      <c r="BC277" s="13" t="s">
        <v>722</v>
      </c>
      <c r="BD277" s="16">
        <v>17.8</v>
      </c>
      <c r="BE277" s="16">
        <v>3.3</v>
      </c>
      <c r="BF277" s="16">
        <v>18.3</v>
      </c>
      <c r="BG277" s="16">
        <v>99.3</v>
      </c>
      <c r="BH277" s="13">
        <v>3</v>
      </c>
      <c r="BI277" s="13">
        <v>1</v>
      </c>
      <c r="BJ277" s="13">
        <v>1</v>
      </c>
      <c r="BK277" s="13">
        <v>2</v>
      </c>
      <c r="BL277" s="13">
        <v>2</v>
      </c>
      <c r="BM277" s="13">
        <v>2</v>
      </c>
      <c r="BN277" s="13">
        <v>1</v>
      </c>
      <c r="BO277" s="13">
        <v>2</v>
      </c>
    </row>
    <row r="278" spans="1:67" ht="15.6" x14ac:dyDescent="0.3">
      <c r="A278">
        <v>262</v>
      </c>
      <c r="B278" t="s">
        <v>436</v>
      </c>
      <c r="C278" s="9">
        <v>241332</v>
      </c>
      <c r="D278" s="11">
        <v>261</v>
      </c>
      <c r="E278" s="11">
        <v>211938</v>
      </c>
      <c r="F278" s="11">
        <v>2021</v>
      </c>
      <c r="G278" s="5" t="s">
        <v>67</v>
      </c>
      <c r="H278" s="5">
        <v>2020</v>
      </c>
      <c r="I278" s="5" t="s">
        <v>360</v>
      </c>
      <c r="J278" s="5">
        <v>2</v>
      </c>
      <c r="K278" s="5">
        <v>2</v>
      </c>
      <c r="L278" s="5" t="s">
        <v>62</v>
      </c>
      <c r="M278" s="5">
        <v>7.31</v>
      </c>
      <c r="N278" s="5">
        <v>12.13</v>
      </c>
      <c r="O278" s="5">
        <v>14.46</v>
      </c>
      <c r="P278" s="5">
        <v>10.79</v>
      </c>
      <c r="Q278" s="5">
        <v>1.23</v>
      </c>
      <c r="R278" s="5">
        <v>0.91</v>
      </c>
      <c r="S278" s="5">
        <v>2.59</v>
      </c>
      <c r="T278" s="5">
        <v>3.01</v>
      </c>
      <c r="U278" s="5">
        <v>23.54</v>
      </c>
      <c r="V278" s="5">
        <v>18.690000000000001</v>
      </c>
      <c r="W278" s="5">
        <v>1.18</v>
      </c>
      <c r="X278" s="5">
        <v>0.98</v>
      </c>
      <c r="Y278" s="5">
        <v>-0.94</v>
      </c>
      <c r="Z278" s="5">
        <v>-10.64</v>
      </c>
      <c r="AA278" s="5">
        <v>21.98</v>
      </c>
      <c r="AB278" s="5">
        <v>4.29</v>
      </c>
      <c r="AC278" s="5">
        <v>-63.42</v>
      </c>
      <c r="AD278" s="5">
        <v>-1.27</v>
      </c>
      <c r="AE278" s="5">
        <v>-0.22</v>
      </c>
      <c r="AF278" s="5">
        <v>-0.18</v>
      </c>
      <c r="AG278" s="5">
        <v>0</v>
      </c>
      <c r="AH278" s="5">
        <v>0.27</v>
      </c>
      <c r="AI278" s="5">
        <v>0.13</v>
      </c>
      <c r="AJ278" s="5">
        <v>0.04</v>
      </c>
      <c r="AK278" s="5">
        <v>0.01</v>
      </c>
      <c r="AL278" s="5">
        <v>0.13</v>
      </c>
      <c r="AM278" s="5">
        <v>0.09</v>
      </c>
      <c r="AN278" s="5">
        <v>-1.41</v>
      </c>
      <c r="AO278" s="5">
        <v>-0.54</v>
      </c>
      <c r="AP278" s="5">
        <v>1.71</v>
      </c>
      <c r="AQ278" s="5">
        <v>0</v>
      </c>
      <c r="AR278" s="5">
        <v>-0.53</v>
      </c>
      <c r="AS278" s="5">
        <v>0.22</v>
      </c>
      <c r="AT278" s="5">
        <v>-0.5</v>
      </c>
      <c r="AU278" s="5">
        <v>0.45</v>
      </c>
      <c r="AV278" s="25">
        <v>161.1</v>
      </c>
      <c r="AW278" s="25">
        <v>232.29749999999899</v>
      </c>
      <c r="AX278" s="26">
        <v>89</v>
      </c>
      <c r="AY278" s="27">
        <v>210.059</v>
      </c>
      <c r="AZ278" s="26">
        <v>174</v>
      </c>
      <c r="BA278" s="27">
        <v>223.07449999999901</v>
      </c>
      <c r="BB278" s="26">
        <v>51</v>
      </c>
      <c r="BC278" s="13"/>
      <c r="BD278" s="16">
        <v>20</v>
      </c>
      <c r="BE278" s="16">
        <v>3.6</v>
      </c>
      <c r="BF278" s="16">
        <v>17.899999999999999</v>
      </c>
      <c r="BG278" s="16">
        <v>99.4</v>
      </c>
      <c r="BH278" s="13">
        <v>2</v>
      </c>
      <c r="BI278" s="13">
        <v>1</v>
      </c>
      <c r="BJ278" s="13">
        <v>1</v>
      </c>
      <c r="BK278" s="13">
        <v>2</v>
      </c>
      <c r="BL278" s="13">
        <v>2</v>
      </c>
      <c r="BM278" s="13">
        <v>1</v>
      </c>
      <c r="BN278" s="13">
        <v>1</v>
      </c>
      <c r="BO278" s="13">
        <v>2</v>
      </c>
    </row>
    <row r="279" spans="1:67" ht="15.6" x14ac:dyDescent="0.3">
      <c r="A279">
        <v>263</v>
      </c>
      <c r="B279" t="s">
        <v>435</v>
      </c>
      <c r="C279" s="9">
        <v>242201</v>
      </c>
      <c r="D279" s="14">
        <v>262</v>
      </c>
      <c r="E279" s="11">
        <v>220239</v>
      </c>
      <c r="F279" s="11">
        <v>2022</v>
      </c>
      <c r="G279" s="5" t="s">
        <v>90</v>
      </c>
      <c r="H279" s="5">
        <v>2022</v>
      </c>
      <c r="I279" s="5" t="s">
        <v>361</v>
      </c>
      <c r="J279" s="5">
        <v>1</v>
      </c>
      <c r="K279" s="5">
        <v>1</v>
      </c>
      <c r="L279" s="5" t="s">
        <v>62</v>
      </c>
      <c r="M279" s="5">
        <v>6.66</v>
      </c>
      <c r="N279" s="5">
        <v>9.02</v>
      </c>
      <c r="O279" s="5">
        <v>11.74</v>
      </c>
      <c r="P279" s="5">
        <v>9.02</v>
      </c>
      <c r="Q279" s="5">
        <v>0.77</v>
      </c>
      <c r="R279" s="5">
        <v>0.51</v>
      </c>
      <c r="S279" s="5">
        <v>1.99</v>
      </c>
      <c r="T279" s="5">
        <v>2.2599999999999998</v>
      </c>
      <c r="U279" s="5">
        <v>28.37</v>
      </c>
      <c r="V279" s="5">
        <v>21.46</v>
      </c>
      <c r="W279" s="5">
        <v>0.38</v>
      </c>
      <c r="X279" s="5">
        <v>0.1</v>
      </c>
      <c r="Y279" s="5">
        <v>-0.43</v>
      </c>
      <c r="Z279" s="5">
        <v>-16.37</v>
      </c>
      <c r="AA279" s="5">
        <v>23.7</v>
      </c>
      <c r="AB279" s="5">
        <v>-3.16</v>
      </c>
      <c r="AC279" s="5">
        <v>-22.39</v>
      </c>
      <c r="AD279" s="5">
        <v>-0.91</v>
      </c>
      <c r="AE279" s="5">
        <v>-0.49</v>
      </c>
      <c r="AF279" s="5">
        <v>-0.28999999999999998</v>
      </c>
      <c r="AG279" s="5">
        <v>0</v>
      </c>
      <c r="AH279" s="5">
        <v>0.22</v>
      </c>
      <c r="AI279" s="5">
        <v>0.16</v>
      </c>
      <c r="AJ279" s="5">
        <v>0.08</v>
      </c>
      <c r="AK279" s="5">
        <v>0.01</v>
      </c>
      <c r="AL279" s="5">
        <v>0.06</v>
      </c>
      <c r="AM279" s="5">
        <v>0.06</v>
      </c>
      <c r="AN279" s="5">
        <v>-0.38</v>
      </c>
      <c r="AO279" s="5">
        <v>-0.44</v>
      </c>
      <c r="AP279" s="5">
        <v>1.7</v>
      </c>
      <c r="AQ279" s="5">
        <v>0</v>
      </c>
      <c r="AR279" s="5">
        <v>-0.28999999999999998</v>
      </c>
      <c r="AS279" s="5">
        <v>-0.7</v>
      </c>
      <c r="AT279" s="5">
        <v>-0.28000000000000003</v>
      </c>
      <c r="AU279" s="5">
        <v>0.25</v>
      </c>
      <c r="AV279" s="25">
        <v>159.37</v>
      </c>
      <c r="AW279" s="25">
        <v>229.08</v>
      </c>
      <c r="AX279" s="26">
        <v>119</v>
      </c>
      <c r="AY279" s="27">
        <v>212.98249999999999</v>
      </c>
      <c r="AZ279" s="26">
        <v>145</v>
      </c>
      <c r="BA279" s="27">
        <v>209.286</v>
      </c>
      <c r="BB279" s="26">
        <v>135</v>
      </c>
      <c r="BC279" s="13"/>
      <c r="BD279" s="16">
        <v>19.7</v>
      </c>
      <c r="BE279" s="16">
        <v>3.4</v>
      </c>
      <c r="BF279" s="16">
        <v>17.399999999999999</v>
      </c>
      <c r="BG279" s="16">
        <v>99</v>
      </c>
      <c r="BH279" s="13">
        <v>2</v>
      </c>
      <c r="BI279" s="13">
        <v>1</v>
      </c>
      <c r="BJ279" s="13">
        <v>1</v>
      </c>
      <c r="BK279" s="13">
        <v>2</v>
      </c>
      <c r="BL279" s="13">
        <v>2</v>
      </c>
      <c r="BM279" s="13">
        <v>2</v>
      </c>
      <c r="BN279" s="13">
        <v>1</v>
      </c>
      <c r="BO279" s="13">
        <v>2</v>
      </c>
    </row>
    <row r="280" spans="1:67" ht="15.6" x14ac:dyDescent="0.3">
      <c r="A280">
        <v>264</v>
      </c>
      <c r="B280" t="s">
        <v>434</v>
      </c>
      <c r="C280" s="9">
        <v>240097</v>
      </c>
      <c r="D280" s="11">
        <v>263</v>
      </c>
      <c r="E280" s="11">
        <v>211938</v>
      </c>
      <c r="F280" s="11">
        <v>2021</v>
      </c>
      <c r="G280" s="5" t="s">
        <v>67</v>
      </c>
      <c r="H280" s="5">
        <v>2017</v>
      </c>
      <c r="I280" s="5" t="s">
        <v>362</v>
      </c>
      <c r="J280" s="5">
        <v>2</v>
      </c>
      <c r="K280" s="5">
        <v>1</v>
      </c>
      <c r="L280" s="5" t="s">
        <v>59</v>
      </c>
      <c r="M280" s="5">
        <v>4.82</v>
      </c>
      <c r="N280" s="5">
        <v>8.3699999999999992</v>
      </c>
      <c r="O280" s="5">
        <v>10.68</v>
      </c>
      <c r="P280" s="5">
        <v>6.08</v>
      </c>
      <c r="Q280" s="5">
        <v>2.1800000000000002</v>
      </c>
      <c r="R280" s="5">
        <v>1.58</v>
      </c>
      <c r="S280" s="5">
        <v>1.89</v>
      </c>
      <c r="T280" s="5">
        <v>2.31</v>
      </c>
      <c r="U280" s="5">
        <v>14.7</v>
      </c>
      <c r="V280" s="5">
        <v>10.53</v>
      </c>
      <c r="W280" s="5">
        <v>0.12</v>
      </c>
      <c r="X280" s="5">
        <v>-0.32</v>
      </c>
      <c r="Y280" s="5">
        <v>-1.93</v>
      </c>
      <c r="Z280" s="5">
        <v>-11.75</v>
      </c>
      <c r="AA280" s="5">
        <v>20.149999999999999</v>
      </c>
      <c r="AB280" s="5">
        <v>4.2300000000000004</v>
      </c>
      <c r="AC280" s="5">
        <v>-54</v>
      </c>
      <c r="AD280" s="5">
        <v>-1.1000000000000001</v>
      </c>
      <c r="AE280" s="5">
        <v>-0.13</v>
      </c>
      <c r="AF280" s="5">
        <v>-0.34</v>
      </c>
      <c r="AG280" s="5">
        <v>0</v>
      </c>
      <c r="AH280" s="5">
        <v>0.23</v>
      </c>
      <c r="AI280" s="5">
        <v>0.11</v>
      </c>
      <c r="AJ280" s="5">
        <v>0.06</v>
      </c>
      <c r="AK280" s="5">
        <v>0.05</v>
      </c>
      <c r="AL280" s="5">
        <v>0.14000000000000001</v>
      </c>
      <c r="AM280" s="5">
        <v>0.04</v>
      </c>
      <c r="AN280" s="5">
        <v>-0.1</v>
      </c>
      <c r="AO280" s="5">
        <v>0.67</v>
      </c>
      <c r="AP280" s="5">
        <v>-0.83</v>
      </c>
      <c r="AQ280" s="5">
        <v>0</v>
      </c>
      <c r="AR280" s="5">
        <v>-0.04</v>
      </c>
      <c r="AS280" s="5">
        <v>0.42</v>
      </c>
      <c r="AT280" s="5">
        <v>-0.36</v>
      </c>
      <c r="AU280" s="5">
        <v>0.39</v>
      </c>
      <c r="AV280" s="25">
        <v>149.21</v>
      </c>
      <c r="AW280" s="25">
        <v>221.202</v>
      </c>
      <c r="AX280" s="26">
        <v>186</v>
      </c>
      <c r="AY280" s="27">
        <v>202.1995</v>
      </c>
      <c r="AZ280" s="26">
        <v>219</v>
      </c>
      <c r="BA280" s="27">
        <v>208.07300000000001</v>
      </c>
      <c r="BB280" s="26">
        <v>151</v>
      </c>
      <c r="BC280" s="13"/>
      <c r="BD280" s="16">
        <v>18.100000000000001</v>
      </c>
      <c r="BE280" s="16">
        <v>3</v>
      </c>
      <c r="BF280" s="16">
        <v>16.600000000000001</v>
      </c>
      <c r="BG280" s="16">
        <v>99.7</v>
      </c>
      <c r="BH280" s="13">
        <v>2</v>
      </c>
      <c r="BI280" s="13">
        <v>1</v>
      </c>
      <c r="BJ280" s="13">
        <v>2</v>
      </c>
      <c r="BK280" s="13">
        <v>2</v>
      </c>
      <c r="BL280" s="13">
        <v>2</v>
      </c>
      <c r="BM280" s="13">
        <v>2</v>
      </c>
      <c r="BN280" s="13">
        <v>1</v>
      </c>
      <c r="BO280" s="13">
        <v>1</v>
      </c>
    </row>
    <row r="281" spans="1:67" ht="15.6" x14ac:dyDescent="0.3">
      <c r="A281">
        <v>265</v>
      </c>
      <c r="B281" t="s">
        <v>433</v>
      </c>
      <c r="C281" s="9">
        <v>240824</v>
      </c>
      <c r="D281" s="11">
        <v>264</v>
      </c>
      <c r="E281" s="11">
        <v>201212</v>
      </c>
      <c r="F281" s="11">
        <v>2020</v>
      </c>
      <c r="G281" s="5" t="s">
        <v>193</v>
      </c>
      <c r="H281" s="5">
        <v>2022</v>
      </c>
      <c r="I281" s="5" t="s">
        <v>363</v>
      </c>
      <c r="J281" s="5">
        <v>2</v>
      </c>
      <c r="K281" s="5">
        <v>2</v>
      </c>
      <c r="L281" s="5" t="s">
        <v>62</v>
      </c>
      <c r="M281" s="5">
        <v>6.2</v>
      </c>
      <c r="N281" s="5">
        <v>7.36</v>
      </c>
      <c r="O281" s="5">
        <v>8.33</v>
      </c>
      <c r="P281" s="5">
        <v>6.13</v>
      </c>
      <c r="Q281" s="5">
        <v>1.55</v>
      </c>
      <c r="R281" s="5">
        <v>0.99</v>
      </c>
      <c r="S281" s="5">
        <v>2.82</v>
      </c>
      <c r="T281" s="5">
        <v>2.97</v>
      </c>
      <c r="U281" s="5">
        <v>21.41</v>
      </c>
      <c r="V281" s="5">
        <v>15.1</v>
      </c>
      <c r="W281" s="5">
        <v>-0.33</v>
      </c>
      <c r="X281" s="5">
        <v>-0.43</v>
      </c>
      <c r="Y281" s="5">
        <v>-2.08</v>
      </c>
      <c r="Z281" s="5">
        <v>-15.6</v>
      </c>
      <c r="AA281" s="5">
        <v>24.41</v>
      </c>
      <c r="AB281" s="5">
        <v>3.67</v>
      </c>
      <c r="AC281" s="5">
        <v>-43.13</v>
      </c>
      <c r="AD281" s="5">
        <v>-1.1499999999999999</v>
      </c>
      <c r="AE281" s="5">
        <v>-0.37</v>
      </c>
      <c r="AF281" s="5">
        <v>0.26</v>
      </c>
      <c r="AG281" s="5">
        <v>0</v>
      </c>
      <c r="AH281" s="5">
        <v>0.34</v>
      </c>
      <c r="AI281" s="5">
        <v>0.32</v>
      </c>
      <c r="AJ281" s="5">
        <v>0.09</v>
      </c>
      <c r="AK281" s="5">
        <v>0.05</v>
      </c>
      <c r="AL281" s="5">
        <v>0.14000000000000001</v>
      </c>
      <c r="AM281" s="5">
        <v>0.09</v>
      </c>
      <c r="AN281" s="5">
        <v>-0.02</v>
      </c>
      <c r="AO281" s="5">
        <v>-0.61</v>
      </c>
      <c r="AP281" s="5">
        <v>4.75</v>
      </c>
      <c r="AQ281" s="5">
        <v>0</v>
      </c>
      <c r="AR281" s="5">
        <v>-0.61</v>
      </c>
      <c r="AS281" s="5">
        <v>-0.65</v>
      </c>
      <c r="AT281" s="5">
        <v>-0.25</v>
      </c>
      <c r="AU281" s="5">
        <v>0.23</v>
      </c>
      <c r="AV281" s="25">
        <v>169.47</v>
      </c>
      <c r="AW281" s="25">
        <v>240.69550000000001</v>
      </c>
      <c r="AX281" s="26">
        <v>42</v>
      </c>
      <c r="AY281" s="27">
        <v>224.31100000000001</v>
      </c>
      <c r="AZ281" s="26">
        <v>64</v>
      </c>
      <c r="BA281" s="27">
        <v>221.12950000000001</v>
      </c>
      <c r="BB281" s="26">
        <v>63</v>
      </c>
      <c r="BC281" s="13"/>
      <c r="BD281" s="16">
        <v>18.100000000000001</v>
      </c>
      <c r="BE281" s="16">
        <v>2.9</v>
      </c>
      <c r="BF281" s="16">
        <v>15.7</v>
      </c>
      <c r="BG281" s="16">
        <v>99.5</v>
      </c>
      <c r="BH281" s="13">
        <v>2</v>
      </c>
      <c r="BI281" s="13">
        <v>1</v>
      </c>
      <c r="BJ281" s="13">
        <v>1</v>
      </c>
      <c r="BK281" s="13">
        <v>2</v>
      </c>
      <c r="BL281" s="13">
        <v>2</v>
      </c>
      <c r="BM281" s="13">
        <v>2</v>
      </c>
      <c r="BN281" s="13">
        <v>1</v>
      </c>
      <c r="BO281" s="13">
        <v>4</v>
      </c>
    </row>
    <row r="282" spans="1:67" ht="15.6" x14ac:dyDescent="0.3">
      <c r="A282">
        <v>266</v>
      </c>
      <c r="B282" t="s">
        <v>432</v>
      </c>
      <c r="C282" s="9">
        <v>240051</v>
      </c>
      <c r="D282" s="11">
        <v>265</v>
      </c>
      <c r="E282" s="11">
        <v>230496</v>
      </c>
      <c r="F282" s="11">
        <v>2023</v>
      </c>
      <c r="G282" s="5" t="s">
        <v>152</v>
      </c>
      <c r="H282" s="5">
        <v>2021</v>
      </c>
      <c r="I282" s="5" t="s">
        <v>254</v>
      </c>
      <c r="J282" s="5">
        <v>2</v>
      </c>
      <c r="K282" s="5">
        <v>2</v>
      </c>
      <c r="L282" s="5" t="s">
        <v>62</v>
      </c>
      <c r="M282" s="5">
        <v>4.47</v>
      </c>
      <c r="N282" s="5">
        <v>5.59</v>
      </c>
      <c r="O282" s="5">
        <v>8.73</v>
      </c>
      <c r="P282" s="5">
        <v>7.64</v>
      </c>
      <c r="Q282" s="5">
        <v>1.84</v>
      </c>
      <c r="R282" s="5">
        <v>1.34</v>
      </c>
      <c r="S282" s="5">
        <v>1.26</v>
      </c>
      <c r="T282" s="5">
        <v>1.56</v>
      </c>
      <c r="U282" s="5">
        <v>25.12</v>
      </c>
      <c r="V282" s="5">
        <v>20</v>
      </c>
      <c r="W282" s="5">
        <v>-0.02</v>
      </c>
      <c r="X282" s="5">
        <v>-0.17</v>
      </c>
      <c r="Y282" s="5">
        <v>-2.5099999999999998</v>
      </c>
      <c r="Z282" s="5">
        <v>-15.65</v>
      </c>
      <c r="AA282" s="5">
        <v>18.64</v>
      </c>
      <c r="AB282" s="5">
        <v>5.83</v>
      </c>
      <c r="AC282" s="5">
        <v>-15.92</v>
      </c>
      <c r="AD282" s="5">
        <v>-0.78</v>
      </c>
      <c r="AE282" s="5">
        <v>-0.7</v>
      </c>
      <c r="AF282" s="5">
        <v>-0.47</v>
      </c>
      <c r="AG282" s="5">
        <v>0</v>
      </c>
      <c r="AH282" s="5">
        <v>7.0000000000000007E-2</v>
      </c>
      <c r="AI282" s="5">
        <v>0.02</v>
      </c>
      <c r="AJ282" s="5">
        <v>0.05</v>
      </c>
      <c r="AK282" s="5">
        <v>0</v>
      </c>
      <c r="AL282" s="5">
        <v>0.01</v>
      </c>
      <c r="AM282" s="5">
        <v>0.01</v>
      </c>
      <c r="AN282" s="5">
        <v>0.47</v>
      </c>
      <c r="AO282" s="5">
        <v>-0.37</v>
      </c>
      <c r="AP282" s="5">
        <v>2.0299999999999998</v>
      </c>
      <c r="AQ282" s="5">
        <v>0</v>
      </c>
      <c r="AR282" s="5">
        <v>-0.38</v>
      </c>
      <c r="AS282" s="5">
        <v>-0.47</v>
      </c>
      <c r="AT282" s="5">
        <v>-0.36</v>
      </c>
      <c r="AU282" s="5">
        <v>0.23</v>
      </c>
      <c r="AV282" s="25">
        <v>143.12</v>
      </c>
      <c r="AW282" s="25">
        <v>210.559</v>
      </c>
      <c r="AX282" s="26">
        <v>244</v>
      </c>
      <c r="AY282" s="27">
        <v>200.64499999999899</v>
      </c>
      <c r="AZ282" s="26">
        <v>228</v>
      </c>
      <c r="BA282" s="27">
        <v>189.74099999999899</v>
      </c>
      <c r="BB282" s="26">
        <v>270</v>
      </c>
      <c r="BC282" s="13" t="s">
        <v>722</v>
      </c>
      <c r="BD282" s="16">
        <v>18</v>
      </c>
      <c r="BE282" s="16">
        <v>2.9</v>
      </c>
      <c r="BF282" s="16">
        <v>16.399999999999999</v>
      </c>
      <c r="BG282" s="16">
        <v>99.5</v>
      </c>
      <c r="BH282" s="13">
        <v>2</v>
      </c>
      <c r="BI282" s="13">
        <v>1</v>
      </c>
      <c r="BJ282" s="13">
        <v>2</v>
      </c>
      <c r="BK282" s="13">
        <v>2</v>
      </c>
      <c r="BL282" s="13">
        <v>2</v>
      </c>
      <c r="BM282" s="13">
        <v>2</v>
      </c>
      <c r="BN282" s="13">
        <v>1</v>
      </c>
      <c r="BO282" s="13">
        <v>2</v>
      </c>
    </row>
    <row r="283" spans="1:67" ht="15.6" x14ac:dyDescent="0.3">
      <c r="A283">
        <v>267</v>
      </c>
      <c r="B283" t="s">
        <v>431</v>
      </c>
      <c r="C283" s="9">
        <v>242040</v>
      </c>
      <c r="D283" s="11">
        <v>266</v>
      </c>
      <c r="E283" s="11">
        <v>211938</v>
      </c>
      <c r="F283" s="11">
        <v>2021</v>
      </c>
      <c r="G283" s="5" t="s">
        <v>67</v>
      </c>
      <c r="H283" s="5">
        <v>2021</v>
      </c>
      <c r="I283" s="5" t="s">
        <v>364</v>
      </c>
      <c r="J283" s="5">
        <v>1</v>
      </c>
      <c r="K283" s="5">
        <v>1</v>
      </c>
      <c r="L283" s="5" t="s">
        <v>62</v>
      </c>
      <c r="M283" s="5">
        <v>4.55</v>
      </c>
      <c r="N283" s="5">
        <v>6.23</v>
      </c>
      <c r="O283" s="5">
        <v>8.3800000000000008</v>
      </c>
      <c r="P283" s="5">
        <v>5.15</v>
      </c>
      <c r="Q283" s="5">
        <v>0.8</v>
      </c>
      <c r="R283" s="5">
        <v>0.46</v>
      </c>
      <c r="S283" s="5">
        <v>1.61</v>
      </c>
      <c r="T283" s="5">
        <v>1.89</v>
      </c>
      <c r="U283" s="5">
        <v>26.13</v>
      </c>
      <c r="V283" s="5">
        <v>17.809999999999999</v>
      </c>
      <c r="W283" s="5">
        <v>0.56000000000000005</v>
      </c>
      <c r="X283" s="5">
        <v>0.38</v>
      </c>
      <c r="Y283" s="5">
        <v>-1.49</v>
      </c>
      <c r="Z283" s="5">
        <v>-14.8</v>
      </c>
      <c r="AA283" s="5">
        <v>19.690000000000001</v>
      </c>
      <c r="AB283" s="5">
        <v>2.64</v>
      </c>
      <c r="AC283" s="5">
        <v>-79.760000000000005</v>
      </c>
      <c r="AD283" s="5">
        <v>-1.1599999999999999</v>
      </c>
      <c r="AE283" s="5">
        <v>0.11</v>
      </c>
      <c r="AF283" s="5">
        <v>-0.5</v>
      </c>
      <c r="AG283" s="5">
        <v>0</v>
      </c>
      <c r="AH283" s="5">
        <v>0.28000000000000003</v>
      </c>
      <c r="AI283" s="5">
        <v>0.08</v>
      </c>
      <c r="AJ283" s="5">
        <v>0.06</v>
      </c>
      <c r="AK283" s="5">
        <v>0.05</v>
      </c>
      <c r="AL283" s="5">
        <v>0.14000000000000001</v>
      </c>
      <c r="AM283" s="5">
        <v>7.0000000000000007E-2</v>
      </c>
      <c r="AN283" s="5">
        <v>-0.7</v>
      </c>
      <c r="AO283" s="5">
        <v>-0.64</v>
      </c>
      <c r="AP283" s="5">
        <v>1.38</v>
      </c>
      <c r="AQ283" s="5">
        <v>0</v>
      </c>
      <c r="AR283" s="5">
        <v>-0.65</v>
      </c>
      <c r="AS283" s="5">
        <v>-0.98</v>
      </c>
      <c r="AT283" s="5">
        <v>-0.57999999999999996</v>
      </c>
      <c r="AU283" s="5">
        <v>0.21</v>
      </c>
      <c r="AV283" s="25">
        <v>164.6</v>
      </c>
      <c r="AW283" s="25">
        <v>238.0325</v>
      </c>
      <c r="AX283" s="26">
        <v>60</v>
      </c>
      <c r="AY283" s="27">
        <v>222.07650000000001</v>
      </c>
      <c r="AZ283" s="26">
        <v>79</v>
      </c>
      <c r="BA283" s="27">
        <v>219.83349999999999</v>
      </c>
      <c r="BB283" s="26">
        <v>68</v>
      </c>
      <c r="BC283" s="13"/>
      <c r="BD283" s="16">
        <v>19.399999999999999</v>
      </c>
      <c r="BE283" s="16">
        <v>2.6</v>
      </c>
      <c r="BF283" s="16">
        <v>13.6</v>
      </c>
      <c r="BG283" s="16">
        <v>99.7</v>
      </c>
      <c r="BH283" s="13">
        <v>2</v>
      </c>
      <c r="BI283" s="13">
        <v>1</v>
      </c>
      <c r="BJ283" s="13">
        <v>1</v>
      </c>
      <c r="BK283" s="13">
        <v>3</v>
      </c>
      <c r="BL283" s="13">
        <v>2</v>
      </c>
      <c r="BM283" s="13">
        <v>1</v>
      </c>
      <c r="BN283" s="13">
        <v>1</v>
      </c>
      <c r="BO283" s="13">
        <v>2</v>
      </c>
    </row>
    <row r="284" spans="1:67" ht="15.6" x14ac:dyDescent="0.3">
      <c r="A284">
        <v>268</v>
      </c>
      <c r="B284" t="s">
        <v>430</v>
      </c>
      <c r="C284" s="9">
        <v>240142</v>
      </c>
      <c r="D284" s="11">
        <v>267</v>
      </c>
      <c r="E284" s="11">
        <v>211938</v>
      </c>
      <c r="F284" s="11">
        <v>2021</v>
      </c>
      <c r="G284" s="5" t="s">
        <v>67</v>
      </c>
      <c r="H284" s="5">
        <v>2021</v>
      </c>
      <c r="I284" s="5" t="s">
        <v>365</v>
      </c>
      <c r="J284" s="5">
        <v>2</v>
      </c>
      <c r="K284" s="5">
        <v>2</v>
      </c>
      <c r="L284" s="5" t="s">
        <v>62</v>
      </c>
      <c r="M284" s="5">
        <v>4.1100000000000003</v>
      </c>
      <c r="N284" s="5">
        <v>6.53</v>
      </c>
      <c r="O284" s="5">
        <v>8.6300000000000008</v>
      </c>
      <c r="P284" s="5">
        <v>5.74</v>
      </c>
      <c r="Q284" s="5">
        <v>2.2599999999999998</v>
      </c>
      <c r="R284" s="5">
        <v>1.42</v>
      </c>
      <c r="S284" s="5">
        <v>1.22</v>
      </c>
      <c r="T284" s="5">
        <v>1.29</v>
      </c>
      <c r="U284" s="5">
        <v>16.48</v>
      </c>
      <c r="V284" s="5">
        <v>13.52</v>
      </c>
      <c r="W284" s="5">
        <v>0.75</v>
      </c>
      <c r="X284" s="5">
        <v>0.82</v>
      </c>
      <c r="Y284" s="5">
        <v>-0.98</v>
      </c>
      <c r="Z284" s="5">
        <v>-12.4</v>
      </c>
      <c r="AA284" s="5">
        <v>19.77</v>
      </c>
      <c r="AB284" s="5">
        <v>2.04</v>
      </c>
      <c r="AC284" s="5">
        <v>-66.8</v>
      </c>
      <c r="AD284" s="5">
        <v>-1.23</v>
      </c>
      <c r="AE284" s="5">
        <v>0.1</v>
      </c>
      <c r="AF284" s="5">
        <v>-0.23</v>
      </c>
      <c r="AG284" s="5">
        <v>0</v>
      </c>
      <c r="AH284" s="5">
        <v>0.31</v>
      </c>
      <c r="AI284" s="5">
        <v>0.22</v>
      </c>
      <c r="AJ284" s="5">
        <v>0.09</v>
      </c>
      <c r="AK284" s="5">
        <v>0.04</v>
      </c>
      <c r="AL284" s="5">
        <v>0.12</v>
      </c>
      <c r="AM284" s="5">
        <v>0.08</v>
      </c>
      <c r="AN284" s="5">
        <v>-0.13</v>
      </c>
      <c r="AO284" s="5">
        <v>0.48</v>
      </c>
      <c r="AP284" s="5">
        <v>-0.28999999999999998</v>
      </c>
      <c r="AQ284" s="5">
        <v>0</v>
      </c>
      <c r="AR284" s="5">
        <v>-0.3</v>
      </c>
      <c r="AS284" s="5">
        <v>7.0000000000000007E-2</v>
      </c>
      <c r="AT284" s="5">
        <v>-0.41</v>
      </c>
      <c r="AU284" s="5">
        <v>0.36</v>
      </c>
      <c r="AV284" s="25">
        <v>152</v>
      </c>
      <c r="AW284" s="25">
        <v>217.285</v>
      </c>
      <c r="AX284" s="26">
        <v>209</v>
      </c>
      <c r="AY284" s="27">
        <v>195.584</v>
      </c>
      <c r="AZ284" s="26">
        <v>260</v>
      </c>
      <c r="BA284" s="27">
        <v>207.08999999999901</v>
      </c>
      <c r="BB284" s="26">
        <v>159</v>
      </c>
      <c r="BC284" s="13"/>
      <c r="BD284" s="16">
        <v>18.399999999999999</v>
      </c>
      <c r="BE284" s="16">
        <v>3.4</v>
      </c>
      <c r="BF284" s="16">
        <v>18.3</v>
      </c>
      <c r="BG284" s="16">
        <v>99.6</v>
      </c>
      <c r="BH284" s="13">
        <v>2</v>
      </c>
      <c r="BI284" s="13">
        <v>1</v>
      </c>
      <c r="BJ284" s="13">
        <v>1</v>
      </c>
      <c r="BK284" s="13">
        <v>2</v>
      </c>
      <c r="BL284" s="13">
        <v>2</v>
      </c>
      <c r="BM284" s="13">
        <v>2</v>
      </c>
      <c r="BN284" s="13">
        <v>1</v>
      </c>
      <c r="BO284" s="13">
        <v>3</v>
      </c>
    </row>
    <row r="285" spans="1:67" ht="15.6" x14ac:dyDescent="0.3">
      <c r="A285">
        <v>269</v>
      </c>
      <c r="B285" t="s">
        <v>429</v>
      </c>
      <c r="C285" s="9">
        <v>241644</v>
      </c>
      <c r="D285" s="11">
        <v>268</v>
      </c>
      <c r="E285" s="11">
        <v>222333</v>
      </c>
      <c r="F285" s="11">
        <v>2022</v>
      </c>
      <c r="G285" s="5" t="s">
        <v>60</v>
      </c>
      <c r="H285" s="5">
        <v>2020</v>
      </c>
      <c r="I285" s="5" t="s">
        <v>366</v>
      </c>
      <c r="J285" s="5">
        <v>2</v>
      </c>
      <c r="K285" s="5">
        <v>1</v>
      </c>
      <c r="L285" s="5" t="s">
        <v>62</v>
      </c>
      <c r="M285" s="5">
        <v>6.27</v>
      </c>
      <c r="N285" s="5">
        <v>8.42</v>
      </c>
      <c r="O285" s="5">
        <v>12.83</v>
      </c>
      <c r="P285" s="5">
        <v>11.88</v>
      </c>
      <c r="Q285" s="5">
        <v>1.19</v>
      </c>
      <c r="R285" s="5">
        <v>0.86</v>
      </c>
      <c r="S285" s="5">
        <v>2.72</v>
      </c>
      <c r="T285" s="5">
        <v>2.94</v>
      </c>
      <c r="U285" s="5">
        <v>16.5</v>
      </c>
      <c r="V285" s="5">
        <v>8.32</v>
      </c>
      <c r="W285" s="5">
        <v>-0.55000000000000004</v>
      </c>
      <c r="X285" s="5">
        <v>-1</v>
      </c>
      <c r="Y285" s="5">
        <v>-0.77</v>
      </c>
      <c r="Z285" s="5">
        <v>-16.36</v>
      </c>
      <c r="AA285" s="5">
        <v>17.55</v>
      </c>
      <c r="AB285" s="5">
        <v>-4.2699999999999996</v>
      </c>
      <c r="AC285" s="5">
        <v>-46.86</v>
      </c>
      <c r="AD285" s="5">
        <v>-1.29</v>
      </c>
      <c r="AE285" s="5">
        <v>-0.9</v>
      </c>
      <c r="AF285" s="5">
        <v>-0.36</v>
      </c>
      <c r="AG285" s="5">
        <v>0</v>
      </c>
      <c r="AH285" s="5">
        <v>0.17</v>
      </c>
      <c r="AI285" s="5">
        <v>-0.05</v>
      </c>
      <c r="AJ285" s="5">
        <v>0.05</v>
      </c>
      <c r="AK285" s="5">
        <v>-0.04</v>
      </c>
      <c r="AL285" s="5">
        <v>0.04</v>
      </c>
      <c r="AM285" s="5">
        <v>0.06</v>
      </c>
      <c r="AN285" s="5">
        <v>-7.0000000000000007E-2</v>
      </c>
      <c r="AO285" s="5">
        <v>-1.1499999999999999</v>
      </c>
      <c r="AP285" s="5">
        <v>2.76</v>
      </c>
      <c r="AQ285" s="5">
        <v>0</v>
      </c>
      <c r="AR285" s="5">
        <v>-0.25</v>
      </c>
      <c r="AS285" s="5">
        <v>0.04</v>
      </c>
      <c r="AT285" s="5">
        <v>-0.16</v>
      </c>
      <c r="AU285" s="5">
        <v>0.39</v>
      </c>
      <c r="AV285" s="25">
        <v>152.83000000000001</v>
      </c>
      <c r="AW285" s="25">
        <v>206.14449999999999</v>
      </c>
      <c r="AX285" s="26">
        <v>273</v>
      </c>
      <c r="AY285" s="27">
        <v>193.51949999999999</v>
      </c>
      <c r="AZ285" s="26">
        <v>268</v>
      </c>
      <c r="BA285" s="27">
        <v>189.13399999999999</v>
      </c>
      <c r="BB285" s="26">
        <v>272</v>
      </c>
      <c r="BC285" s="13"/>
      <c r="BD285" s="16">
        <v>17</v>
      </c>
      <c r="BE285" s="16">
        <v>2.8</v>
      </c>
      <c r="BF285" s="16">
        <v>16.3</v>
      </c>
      <c r="BG285" s="16">
        <v>99.8</v>
      </c>
      <c r="BH285" s="13">
        <v>2</v>
      </c>
      <c r="BI285" s="13">
        <v>1</v>
      </c>
      <c r="BJ285" s="13">
        <v>2</v>
      </c>
      <c r="BK285" s="13">
        <v>2</v>
      </c>
      <c r="BL285" s="13">
        <v>2</v>
      </c>
      <c r="BM285" s="13">
        <v>3</v>
      </c>
      <c r="BN285" s="13">
        <v>2</v>
      </c>
      <c r="BO285" s="13">
        <v>3</v>
      </c>
    </row>
    <row r="286" spans="1:67" ht="15.6" x14ac:dyDescent="0.3">
      <c r="A286">
        <v>270</v>
      </c>
      <c r="B286" t="s">
        <v>428</v>
      </c>
      <c r="C286" s="9">
        <v>241296</v>
      </c>
      <c r="D286" s="11">
        <v>269</v>
      </c>
      <c r="E286" s="11">
        <v>230623</v>
      </c>
      <c r="F286" s="11">
        <v>2023</v>
      </c>
      <c r="G286" s="5" t="s">
        <v>103</v>
      </c>
      <c r="H286" s="5">
        <v>2022</v>
      </c>
      <c r="I286" s="5" t="s">
        <v>367</v>
      </c>
      <c r="J286" s="5">
        <v>2</v>
      </c>
      <c r="K286" s="5">
        <v>1</v>
      </c>
      <c r="L286" s="5" t="s">
        <v>59</v>
      </c>
      <c r="M286" s="5">
        <v>3.15</v>
      </c>
      <c r="N286" s="5">
        <v>4.43</v>
      </c>
      <c r="O286" s="5">
        <v>5.74</v>
      </c>
      <c r="P286" s="5">
        <v>2.2200000000000002</v>
      </c>
      <c r="Q286" s="5">
        <v>1.66</v>
      </c>
      <c r="R286" s="5">
        <v>1.37</v>
      </c>
      <c r="S286" s="5">
        <v>1.47</v>
      </c>
      <c r="T286" s="5">
        <v>1.74</v>
      </c>
      <c r="U286" s="5">
        <v>13.69</v>
      </c>
      <c r="V286" s="5">
        <v>12.05</v>
      </c>
      <c r="W286" s="5">
        <v>-0.16</v>
      </c>
      <c r="X286" s="5">
        <v>-0.32</v>
      </c>
      <c r="Y286" s="5">
        <v>-1.41</v>
      </c>
      <c r="Z286" s="5">
        <v>-9.14</v>
      </c>
      <c r="AA286" s="5">
        <v>16.71</v>
      </c>
      <c r="AB286" s="5">
        <v>-0.34</v>
      </c>
      <c r="AC286" s="5">
        <v>-43.57</v>
      </c>
      <c r="AD286" s="5">
        <v>-0.77</v>
      </c>
      <c r="AE286" s="5">
        <v>-0.54</v>
      </c>
      <c r="AF286" s="5">
        <v>-0.16</v>
      </c>
      <c r="AG286" s="5">
        <v>0</v>
      </c>
      <c r="AH286" s="5">
        <v>0.21</v>
      </c>
      <c r="AI286" s="5">
        <v>0.15</v>
      </c>
      <c r="AJ286" s="5">
        <v>0.08</v>
      </c>
      <c r="AK286" s="5">
        <v>0.03</v>
      </c>
      <c r="AL286" s="5">
        <v>0.08</v>
      </c>
      <c r="AM286" s="5">
        <v>0.04</v>
      </c>
      <c r="AN286" s="5">
        <v>-0.22</v>
      </c>
      <c r="AO286" s="5">
        <v>0.01</v>
      </c>
      <c r="AP286" s="5">
        <v>1.66</v>
      </c>
      <c r="AQ286" s="5">
        <v>0</v>
      </c>
      <c r="AR286" s="5">
        <v>-0.62</v>
      </c>
      <c r="AS286" s="5">
        <v>-0.28999999999999998</v>
      </c>
      <c r="AT286" s="5">
        <v>-0.31</v>
      </c>
      <c r="AU286" s="5">
        <v>0.35</v>
      </c>
      <c r="AV286" s="25">
        <v>142.49</v>
      </c>
      <c r="AW286" s="25">
        <v>210.61849999999899</v>
      </c>
      <c r="AX286" s="26">
        <v>243</v>
      </c>
      <c r="AY286" s="27">
        <v>198.3135</v>
      </c>
      <c r="AZ286" s="26">
        <v>243</v>
      </c>
      <c r="BA286" s="27">
        <v>195.46799999999999</v>
      </c>
      <c r="BB286" s="26">
        <v>240</v>
      </c>
      <c r="BC286" s="13" t="s">
        <v>722</v>
      </c>
      <c r="BD286" s="16">
        <v>17.899999999999999</v>
      </c>
      <c r="BE286" s="16">
        <v>2.9</v>
      </c>
      <c r="BF286" s="16">
        <v>15.9</v>
      </c>
      <c r="BG286" s="16">
        <v>99.7</v>
      </c>
      <c r="BH286" s="13">
        <v>2</v>
      </c>
      <c r="BI286" s="13">
        <v>1</v>
      </c>
      <c r="BJ286" s="13">
        <v>1</v>
      </c>
      <c r="BK286" s="13">
        <v>2</v>
      </c>
      <c r="BL286" s="13">
        <v>2</v>
      </c>
      <c r="BM286" s="13">
        <v>1</v>
      </c>
      <c r="BN286" s="13">
        <v>1</v>
      </c>
      <c r="BO286" s="13">
        <v>3</v>
      </c>
    </row>
    <row r="287" spans="1:67" ht="15.6" x14ac:dyDescent="0.3">
      <c r="A287">
        <v>271</v>
      </c>
      <c r="B287" t="s">
        <v>427</v>
      </c>
      <c r="C287" s="9">
        <v>241544</v>
      </c>
      <c r="D287" s="11">
        <v>270</v>
      </c>
      <c r="E287" s="11">
        <v>211938</v>
      </c>
      <c r="F287" s="11">
        <v>2021</v>
      </c>
      <c r="G287" s="5" t="s">
        <v>67</v>
      </c>
      <c r="H287" s="5">
        <v>2020</v>
      </c>
      <c r="I287" s="5" t="s">
        <v>350</v>
      </c>
      <c r="J287" s="5">
        <v>2</v>
      </c>
      <c r="K287" s="5">
        <v>2</v>
      </c>
      <c r="L287" s="5" t="s">
        <v>59</v>
      </c>
      <c r="M287" s="5">
        <v>6.21</v>
      </c>
      <c r="N287" s="5">
        <v>10.199999999999999</v>
      </c>
      <c r="O287" s="5">
        <v>12.44</v>
      </c>
      <c r="P287" s="5">
        <v>9.2799999999999994</v>
      </c>
      <c r="Q287" s="5">
        <v>1.66</v>
      </c>
      <c r="R287" s="5">
        <v>0.93</v>
      </c>
      <c r="S287" s="5">
        <v>1.88</v>
      </c>
      <c r="T287" s="5">
        <v>2.1800000000000002</v>
      </c>
      <c r="U287" s="5">
        <v>16.98</v>
      </c>
      <c r="V287" s="5">
        <v>10.33</v>
      </c>
      <c r="W287" s="5">
        <v>-0.38</v>
      </c>
      <c r="X287" s="5">
        <v>-1.1200000000000001</v>
      </c>
      <c r="Y287" s="5">
        <v>-2.15</v>
      </c>
      <c r="Z287" s="5">
        <v>-13.69</v>
      </c>
      <c r="AA287" s="5">
        <v>22.57</v>
      </c>
      <c r="AB287" s="5">
        <v>3.8</v>
      </c>
      <c r="AC287" s="5">
        <v>-14.02</v>
      </c>
      <c r="AD287" s="5">
        <v>-1.45</v>
      </c>
      <c r="AE287" s="5">
        <v>0.24</v>
      </c>
      <c r="AF287" s="5">
        <v>-0.27</v>
      </c>
      <c r="AG287" s="5">
        <v>0</v>
      </c>
      <c r="AH287" s="5">
        <v>0.21</v>
      </c>
      <c r="AI287" s="5">
        <v>-0.02</v>
      </c>
      <c r="AJ287" s="5">
        <v>0.05</v>
      </c>
      <c r="AK287" s="5">
        <v>-0.02</v>
      </c>
      <c r="AL287" s="5">
        <v>0.1</v>
      </c>
      <c r="AM287" s="5">
        <v>0.05</v>
      </c>
      <c r="AN287" s="5">
        <v>-0.7</v>
      </c>
      <c r="AO287" s="5">
        <v>-0.32</v>
      </c>
      <c r="AP287" s="5">
        <v>2.4700000000000002</v>
      </c>
      <c r="AQ287" s="5">
        <v>0</v>
      </c>
      <c r="AR287" s="5">
        <v>-0.5</v>
      </c>
      <c r="AS287" s="5">
        <v>-0.18</v>
      </c>
      <c r="AT287" s="5">
        <v>-0.44</v>
      </c>
      <c r="AU287" s="5">
        <v>0.4</v>
      </c>
      <c r="AV287" s="25">
        <v>154.27000000000001</v>
      </c>
      <c r="AW287" s="25">
        <v>220.13049999999899</v>
      </c>
      <c r="AX287" s="26">
        <v>192</v>
      </c>
      <c r="AY287" s="27">
        <v>202.471</v>
      </c>
      <c r="AZ287" s="26">
        <v>217</v>
      </c>
      <c r="BA287" s="27">
        <v>201.36</v>
      </c>
      <c r="BB287" s="26">
        <v>202</v>
      </c>
      <c r="BC287" s="13"/>
      <c r="BD287" s="16">
        <v>17.2</v>
      </c>
      <c r="BE287" s="16">
        <v>3.1</v>
      </c>
      <c r="BF287" s="16">
        <v>18.100000000000001</v>
      </c>
      <c r="BG287" s="16">
        <v>99.8</v>
      </c>
      <c r="BH287" s="13">
        <v>2</v>
      </c>
      <c r="BI287" s="13">
        <v>1</v>
      </c>
      <c r="BJ287" s="13">
        <v>1</v>
      </c>
      <c r="BK287" s="13">
        <v>2</v>
      </c>
      <c r="BL287" s="13">
        <v>2</v>
      </c>
      <c r="BM287" s="13">
        <v>2</v>
      </c>
      <c r="BN287" s="13">
        <v>1</v>
      </c>
      <c r="BO287" s="13">
        <v>1</v>
      </c>
    </row>
    <row r="288" spans="1:67" ht="15.6" x14ac:dyDescent="0.3">
      <c r="A288">
        <v>272</v>
      </c>
      <c r="B288" t="s">
        <v>426</v>
      </c>
      <c r="C288" s="9">
        <v>241124</v>
      </c>
      <c r="D288" s="11">
        <v>271</v>
      </c>
      <c r="E288" s="11">
        <v>220648</v>
      </c>
      <c r="F288" s="11">
        <v>2022</v>
      </c>
      <c r="G288" s="5" t="s">
        <v>110</v>
      </c>
      <c r="H288" s="5">
        <v>2021</v>
      </c>
      <c r="I288" s="5" t="s">
        <v>368</v>
      </c>
      <c r="J288" s="5">
        <v>2</v>
      </c>
      <c r="K288" s="5">
        <v>2</v>
      </c>
      <c r="L288" s="5" t="s">
        <v>62</v>
      </c>
      <c r="M288" s="5">
        <v>4.4400000000000004</v>
      </c>
      <c r="N288" s="5">
        <v>6.86</v>
      </c>
      <c r="O288" s="5">
        <v>11.17</v>
      </c>
      <c r="P288" s="5">
        <v>9.7200000000000006</v>
      </c>
      <c r="Q288" s="5">
        <v>2.2400000000000002</v>
      </c>
      <c r="R288" s="5">
        <v>1.56</v>
      </c>
      <c r="S288" s="5">
        <v>1.97</v>
      </c>
      <c r="T288" s="5">
        <v>2.23</v>
      </c>
      <c r="U288" s="5">
        <v>16.57</v>
      </c>
      <c r="V288" s="5">
        <v>9.23</v>
      </c>
      <c r="W288" s="5">
        <v>-0.54</v>
      </c>
      <c r="X288" s="5">
        <v>-0.86</v>
      </c>
      <c r="Y288" s="5">
        <v>-0.47</v>
      </c>
      <c r="Z288" s="5">
        <v>-11.13</v>
      </c>
      <c r="AA288" s="5">
        <v>16.28</v>
      </c>
      <c r="AB288" s="5">
        <v>-3.13</v>
      </c>
      <c r="AC288" s="5">
        <v>-21.47</v>
      </c>
      <c r="AD288" s="5">
        <v>-0.97</v>
      </c>
      <c r="AE288" s="5">
        <v>-0.32</v>
      </c>
      <c r="AF288" s="5">
        <v>-0.12</v>
      </c>
      <c r="AG288" s="5">
        <v>0</v>
      </c>
      <c r="AH288" s="5">
        <v>0.33</v>
      </c>
      <c r="AI288" s="5">
        <v>0.18</v>
      </c>
      <c r="AJ288" s="5">
        <v>0.09</v>
      </c>
      <c r="AK288" s="5">
        <v>0.08</v>
      </c>
      <c r="AL288" s="5">
        <v>0.23</v>
      </c>
      <c r="AM288" s="5">
        <v>0.04</v>
      </c>
      <c r="AN288" s="5">
        <v>0.94</v>
      </c>
      <c r="AO288" s="5">
        <v>0.04</v>
      </c>
      <c r="AP288" s="5">
        <v>0.19</v>
      </c>
      <c r="AQ288" s="5">
        <v>0</v>
      </c>
      <c r="AR288" s="5">
        <v>-0.44</v>
      </c>
      <c r="AS288" s="5">
        <v>-0.35</v>
      </c>
      <c r="AT288" s="5">
        <v>0.02</v>
      </c>
      <c r="AU288" s="5">
        <v>0.41</v>
      </c>
      <c r="AV288" s="25">
        <v>146.66</v>
      </c>
      <c r="AW288" s="25">
        <v>209.22199999999901</v>
      </c>
      <c r="AX288" s="26">
        <v>258</v>
      </c>
      <c r="AY288" s="27">
        <v>199.827</v>
      </c>
      <c r="AZ288" s="26">
        <v>232</v>
      </c>
      <c r="BA288" s="27">
        <v>194.00899999999999</v>
      </c>
      <c r="BB288" s="26">
        <v>251</v>
      </c>
      <c r="BC288" s="13"/>
      <c r="BD288" s="16">
        <v>18.100000000000001</v>
      </c>
      <c r="BE288" s="16">
        <v>3.1</v>
      </c>
      <c r="BF288" s="16">
        <v>17.100000000000001</v>
      </c>
      <c r="BG288" s="16">
        <v>99.7</v>
      </c>
      <c r="BH288" s="13">
        <v>2</v>
      </c>
      <c r="BI288" s="13">
        <v>1</v>
      </c>
      <c r="BJ288" s="13">
        <v>1</v>
      </c>
      <c r="BK288" s="13">
        <v>2</v>
      </c>
      <c r="BL288" s="13">
        <v>2</v>
      </c>
      <c r="BM288" s="13">
        <v>3</v>
      </c>
      <c r="BN288" s="13">
        <v>1</v>
      </c>
      <c r="BO288" s="13">
        <v>2</v>
      </c>
    </row>
    <row r="289" spans="1:67" ht="15.6" x14ac:dyDescent="0.3">
      <c r="A289">
        <v>273</v>
      </c>
      <c r="B289" t="s">
        <v>425</v>
      </c>
      <c r="C289" s="9">
        <v>240178</v>
      </c>
      <c r="D289" s="11">
        <v>272</v>
      </c>
      <c r="E289" s="11">
        <v>200716</v>
      </c>
      <c r="F289" s="11">
        <v>2020</v>
      </c>
      <c r="G289" s="5" t="s">
        <v>233</v>
      </c>
      <c r="H289" s="5">
        <v>2022</v>
      </c>
      <c r="I289" s="5" t="s">
        <v>369</v>
      </c>
      <c r="J289" s="5">
        <v>2</v>
      </c>
      <c r="K289" s="5">
        <v>2</v>
      </c>
      <c r="L289" s="5" t="s">
        <v>62</v>
      </c>
      <c r="M289" s="5">
        <v>3.32</v>
      </c>
      <c r="N289" s="5">
        <v>4.8899999999999997</v>
      </c>
      <c r="O289" s="5">
        <v>7.46</v>
      </c>
      <c r="P289" s="5">
        <v>4.9800000000000004</v>
      </c>
      <c r="Q289" s="5">
        <v>2.2799999999999998</v>
      </c>
      <c r="R289" s="5">
        <v>1.46</v>
      </c>
      <c r="S289" s="5">
        <v>3.45</v>
      </c>
      <c r="T289" s="5">
        <v>3.77</v>
      </c>
      <c r="U289" s="5">
        <v>22.48</v>
      </c>
      <c r="V289" s="5">
        <v>26.13</v>
      </c>
      <c r="W289" s="5">
        <v>-0.1</v>
      </c>
      <c r="X289" s="5">
        <v>-0.3</v>
      </c>
      <c r="Y289" s="5">
        <v>-0.99</v>
      </c>
      <c r="Z289" s="5">
        <v>-15.24</v>
      </c>
      <c r="AA289" s="5">
        <v>13.48</v>
      </c>
      <c r="AB289" s="5">
        <v>2.19</v>
      </c>
      <c r="AC289" s="5">
        <v>-36.700000000000003</v>
      </c>
      <c r="AD289" s="5">
        <v>-0.96</v>
      </c>
      <c r="AE289" s="5">
        <v>-0.17</v>
      </c>
      <c r="AF289" s="5">
        <v>-0.25</v>
      </c>
      <c r="AG289" s="5">
        <v>0</v>
      </c>
      <c r="AH289" s="5">
        <v>0.27</v>
      </c>
      <c r="AI289" s="5">
        <v>0.12</v>
      </c>
      <c r="AJ289" s="5">
        <v>0.05</v>
      </c>
      <c r="AK289" s="5">
        <v>0.01</v>
      </c>
      <c r="AL289" s="5">
        <v>0.17</v>
      </c>
      <c r="AM289" s="5">
        <v>0.06</v>
      </c>
      <c r="AN289" s="5">
        <v>-0.03</v>
      </c>
      <c r="AO289" s="5">
        <v>0.06</v>
      </c>
      <c r="AP289" s="5">
        <v>-3.02</v>
      </c>
      <c r="AQ289" s="5">
        <v>0</v>
      </c>
      <c r="AR289" s="5">
        <v>-0.38</v>
      </c>
      <c r="AS289" s="5">
        <v>-0.2</v>
      </c>
      <c r="AT289" s="5">
        <v>-0.36</v>
      </c>
      <c r="AU289" s="5">
        <v>0.39</v>
      </c>
      <c r="AV289" s="25">
        <v>158.94999999999999</v>
      </c>
      <c r="AW289" s="25">
        <v>231.03</v>
      </c>
      <c r="AX289" s="26">
        <v>100</v>
      </c>
      <c r="AY289" s="27">
        <v>229.01650000000001</v>
      </c>
      <c r="AZ289" s="26">
        <v>45</v>
      </c>
      <c r="BA289" s="27">
        <v>213.140999999999</v>
      </c>
      <c r="BB289" s="26">
        <v>110</v>
      </c>
      <c r="BC289" s="13"/>
      <c r="BD289" s="16">
        <v>17.899999999999999</v>
      </c>
      <c r="BE289" s="16">
        <v>2.7</v>
      </c>
      <c r="BF289" s="16">
        <v>14.9</v>
      </c>
      <c r="BG289" s="16">
        <v>99.8</v>
      </c>
      <c r="BH289" s="13">
        <v>2</v>
      </c>
      <c r="BI289" s="13">
        <v>1</v>
      </c>
      <c r="BJ289" s="13">
        <v>1</v>
      </c>
      <c r="BK289" s="13">
        <v>2</v>
      </c>
      <c r="BL289" s="13">
        <v>2</v>
      </c>
      <c r="BM289" s="13">
        <v>1</v>
      </c>
      <c r="BN289" s="13">
        <v>1</v>
      </c>
      <c r="BO289" s="13">
        <v>2</v>
      </c>
    </row>
    <row r="290" spans="1:67" ht="15.6" x14ac:dyDescent="0.3">
      <c r="A290">
        <v>274</v>
      </c>
      <c r="B290" t="s">
        <v>424</v>
      </c>
      <c r="C290" s="9">
        <v>241762</v>
      </c>
      <c r="D290" s="11">
        <v>273</v>
      </c>
      <c r="E290" s="11">
        <v>220032</v>
      </c>
      <c r="F290" s="11">
        <v>2022</v>
      </c>
      <c r="G290" s="5" t="s">
        <v>88</v>
      </c>
      <c r="H290" s="5">
        <v>2018</v>
      </c>
      <c r="I290" s="5" t="s">
        <v>370</v>
      </c>
      <c r="J290" s="5">
        <v>2</v>
      </c>
      <c r="K290" s="5">
        <v>2</v>
      </c>
      <c r="L290" s="5" t="s">
        <v>62</v>
      </c>
      <c r="M290" s="5">
        <v>3.32</v>
      </c>
      <c r="N290" s="5">
        <v>6.65</v>
      </c>
      <c r="O290" s="5">
        <v>9.82</v>
      </c>
      <c r="P290" s="5">
        <v>7.41</v>
      </c>
      <c r="Q290" s="5">
        <v>1.58</v>
      </c>
      <c r="R290" s="5">
        <v>1.23</v>
      </c>
      <c r="S290" s="5">
        <v>2.06</v>
      </c>
      <c r="T290" s="5">
        <v>2.4</v>
      </c>
      <c r="U290" s="5">
        <v>19.78</v>
      </c>
      <c r="V290" s="5">
        <v>9.1199999999999992</v>
      </c>
      <c r="W290" s="5">
        <v>-0.01</v>
      </c>
      <c r="X290" s="5">
        <v>-0.63</v>
      </c>
      <c r="Y290" s="5">
        <v>-1.33</v>
      </c>
      <c r="Z290" s="5">
        <v>-18.989999999999998</v>
      </c>
      <c r="AA290" s="5">
        <v>24.88</v>
      </c>
      <c r="AB290" s="5">
        <v>-0.76</v>
      </c>
      <c r="AC290" s="5">
        <v>-34.08</v>
      </c>
      <c r="AD290" s="5">
        <v>-1.3</v>
      </c>
      <c r="AE290" s="5">
        <v>-0.36</v>
      </c>
      <c r="AF290" s="5">
        <v>-0.37</v>
      </c>
      <c r="AG290" s="5">
        <v>0</v>
      </c>
      <c r="AH290" s="5">
        <v>0.26</v>
      </c>
      <c r="AI290" s="5">
        <v>0.19</v>
      </c>
      <c r="AJ290" s="5">
        <v>0.08</v>
      </c>
      <c r="AK290" s="5">
        <v>-0.02</v>
      </c>
      <c r="AL290" s="5">
        <v>0.05</v>
      </c>
      <c r="AM290" s="5">
        <v>0.09</v>
      </c>
      <c r="AN290" s="5">
        <v>0.11</v>
      </c>
      <c r="AO290" s="5">
        <v>-1.1599999999999999</v>
      </c>
      <c r="AP290" s="5">
        <v>3.44</v>
      </c>
      <c r="AQ290" s="5">
        <v>0</v>
      </c>
      <c r="AR290" s="5">
        <v>-0.46</v>
      </c>
      <c r="AS290" s="5">
        <v>-0.56000000000000005</v>
      </c>
      <c r="AT290" s="5">
        <v>-0.09</v>
      </c>
      <c r="AU290" s="5">
        <v>0.35</v>
      </c>
      <c r="AV290" s="25">
        <v>153.66999999999999</v>
      </c>
      <c r="AW290" s="25">
        <v>223.80950000000001</v>
      </c>
      <c r="AX290" s="26">
        <v>157</v>
      </c>
      <c r="AY290" s="27">
        <v>201.1885</v>
      </c>
      <c r="AZ290" s="26">
        <v>225</v>
      </c>
      <c r="BA290" s="27">
        <v>200.29849999999999</v>
      </c>
      <c r="BB290" s="26">
        <v>210</v>
      </c>
      <c r="BC290" s="13"/>
      <c r="BD290" s="16">
        <v>18.100000000000001</v>
      </c>
      <c r="BE290" s="16">
        <v>3.3</v>
      </c>
      <c r="BF290" s="16">
        <v>18.5</v>
      </c>
      <c r="BG290" s="16">
        <v>99.2</v>
      </c>
      <c r="BH290" s="13">
        <v>2</v>
      </c>
      <c r="BI290" s="13">
        <v>1</v>
      </c>
      <c r="BJ290" s="13">
        <v>3</v>
      </c>
      <c r="BK290" s="13">
        <v>2</v>
      </c>
      <c r="BL290" s="13">
        <v>2</v>
      </c>
      <c r="BM290" s="13">
        <v>2</v>
      </c>
      <c r="BN290" s="13">
        <v>1</v>
      </c>
      <c r="BO290" s="13">
        <v>3</v>
      </c>
    </row>
    <row r="291" spans="1:67" ht="15.6" x14ac:dyDescent="0.3">
      <c r="A291">
        <v>275</v>
      </c>
      <c r="B291" t="s">
        <v>423</v>
      </c>
      <c r="C291" s="9">
        <v>240823</v>
      </c>
      <c r="D291" s="11">
        <v>274</v>
      </c>
      <c r="E291" s="11" t="s">
        <v>700</v>
      </c>
      <c r="F291" s="11">
        <v>2022</v>
      </c>
      <c r="G291" s="5" t="s">
        <v>72</v>
      </c>
      <c r="H291" s="5">
        <v>2022</v>
      </c>
      <c r="I291" s="5" t="s">
        <v>371</v>
      </c>
      <c r="J291" s="5">
        <v>2</v>
      </c>
      <c r="K291" s="5">
        <v>2</v>
      </c>
      <c r="L291" s="5" t="s">
        <v>59</v>
      </c>
      <c r="M291" s="5">
        <v>5.64</v>
      </c>
      <c r="N291" s="5">
        <v>7.43</v>
      </c>
      <c r="O291" s="5">
        <v>10.01</v>
      </c>
      <c r="P291" s="5">
        <v>8.2799999999999994</v>
      </c>
      <c r="Q291" s="5">
        <v>-7.0000000000000007E-2</v>
      </c>
      <c r="R291" s="5">
        <v>0.02</v>
      </c>
      <c r="S291" s="5">
        <v>1.64</v>
      </c>
      <c r="T291" s="5">
        <v>1.97</v>
      </c>
      <c r="U291" s="5">
        <v>26.63</v>
      </c>
      <c r="V291" s="5">
        <v>21.14</v>
      </c>
      <c r="W291" s="5">
        <v>-0.78</v>
      </c>
      <c r="X291" s="5">
        <v>-1.19</v>
      </c>
      <c r="Y291" s="5">
        <v>0.45</v>
      </c>
      <c r="Z291" s="5">
        <v>-14.94</v>
      </c>
      <c r="AA291" s="5">
        <v>20.87</v>
      </c>
      <c r="AB291" s="5">
        <v>-5.93</v>
      </c>
      <c r="AC291" s="5">
        <v>-51.47</v>
      </c>
      <c r="AD291" s="5">
        <v>-0.9</v>
      </c>
      <c r="AE291" s="5">
        <v>-0.56000000000000005</v>
      </c>
      <c r="AF291" s="5">
        <v>-0.54</v>
      </c>
      <c r="AG291" s="5">
        <v>0</v>
      </c>
      <c r="AH291" s="5">
        <v>0.25</v>
      </c>
      <c r="AI291" s="5">
        <v>0.09</v>
      </c>
      <c r="AJ291" s="5">
        <v>0.04</v>
      </c>
      <c r="AK291" s="5">
        <v>0.01</v>
      </c>
      <c r="AL291" s="5">
        <v>0.2</v>
      </c>
      <c r="AM291" s="5">
        <v>0.04</v>
      </c>
      <c r="AN291" s="5">
        <v>-0.53</v>
      </c>
      <c r="AO291" s="5">
        <v>-0.56000000000000005</v>
      </c>
      <c r="AP291" s="5">
        <v>2.8</v>
      </c>
      <c r="AQ291" s="5">
        <v>0</v>
      </c>
      <c r="AR291" s="5">
        <v>-0.14000000000000001</v>
      </c>
      <c r="AS291" s="5">
        <v>-0.32</v>
      </c>
      <c r="AT291" s="5">
        <v>0.11</v>
      </c>
      <c r="AU291" s="5">
        <v>0.17</v>
      </c>
      <c r="AV291" s="25">
        <v>163.62</v>
      </c>
      <c r="AW291" s="25">
        <v>232.48499999999899</v>
      </c>
      <c r="AX291" s="26">
        <v>87</v>
      </c>
      <c r="AY291" s="27">
        <v>225.519499999999</v>
      </c>
      <c r="AZ291" s="26">
        <v>60</v>
      </c>
      <c r="BA291" s="27">
        <v>204.99599999999899</v>
      </c>
      <c r="BB291" s="26">
        <v>171</v>
      </c>
      <c r="BC291" s="13"/>
      <c r="BD291" s="16">
        <v>17.3</v>
      </c>
      <c r="BE291" s="16">
        <v>3.2</v>
      </c>
      <c r="BF291" s="16">
        <v>18.2</v>
      </c>
      <c r="BG291" s="16">
        <v>99.8</v>
      </c>
      <c r="BH291" s="13">
        <v>2</v>
      </c>
      <c r="BI291" s="13">
        <v>1</v>
      </c>
      <c r="BJ291" s="13">
        <v>1</v>
      </c>
      <c r="BK291" s="13">
        <v>2</v>
      </c>
      <c r="BL291" s="13">
        <v>2</v>
      </c>
      <c r="BM291" s="13">
        <v>2</v>
      </c>
      <c r="BN291" s="13">
        <v>1</v>
      </c>
      <c r="BO291" s="13">
        <v>1</v>
      </c>
    </row>
    <row r="292" spans="1:67" ht="15.6" x14ac:dyDescent="0.3">
      <c r="A292">
        <v>276</v>
      </c>
      <c r="B292" t="s">
        <v>422</v>
      </c>
      <c r="C292" s="9">
        <v>241517</v>
      </c>
      <c r="D292" s="11">
        <v>275</v>
      </c>
      <c r="E292" s="11">
        <v>211938</v>
      </c>
      <c r="F292" s="11">
        <v>2021</v>
      </c>
      <c r="G292" s="5" t="s">
        <v>67</v>
      </c>
      <c r="H292" s="5">
        <v>2019</v>
      </c>
      <c r="I292" s="5" t="s">
        <v>372</v>
      </c>
      <c r="J292" s="5">
        <v>2</v>
      </c>
      <c r="K292" s="5">
        <v>2</v>
      </c>
      <c r="L292" s="5" t="s">
        <v>62</v>
      </c>
      <c r="M292" s="5">
        <v>6.04</v>
      </c>
      <c r="N292" s="5">
        <v>8.39</v>
      </c>
      <c r="O292" s="5">
        <v>10.130000000000001</v>
      </c>
      <c r="P292" s="5">
        <v>7.95</v>
      </c>
      <c r="Q292" s="5">
        <v>1.4</v>
      </c>
      <c r="R292" s="5">
        <v>0.92</v>
      </c>
      <c r="S292" s="5">
        <v>1.48</v>
      </c>
      <c r="T292" s="5">
        <v>1.6</v>
      </c>
      <c r="U292" s="5">
        <v>25.96</v>
      </c>
      <c r="V292" s="5">
        <v>20.13</v>
      </c>
      <c r="W292" s="5">
        <v>0.31</v>
      </c>
      <c r="X292" s="5">
        <v>0.03</v>
      </c>
      <c r="Y292" s="5">
        <v>-0.62</v>
      </c>
      <c r="Z292" s="5">
        <v>-14.4</v>
      </c>
      <c r="AA292" s="5">
        <v>20.55</v>
      </c>
      <c r="AB292" s="5">
        <v>3.51</v>
      </c>
      <c r="AC292" s="5">
        <v>-63.68</v>
      </c>
      <c r="AD292" s="5">
        <v>-1.1100000000000001</v>
      </c>
      <c r="AE292" s="5">
        <v>-0.33</v>
      </c>
      <c r="AF292" s="5">
        <v>-0.47</v>
      </c>
      <c r="AG292" s="5">
        <v>0</v>
      </c>
      <c r="AH292" s="5">
        <v>0.31</v>
      </c>
      <c r="AI292" s="5">
        <v>0.17</v>
      </c>
      <c r="AJ292" s="5">
        <v>0.06</v>
      </c>
      <c r="AK292" s="5">
        <v>0.06</v>
      </c>
      <c r="AL292" s="5">
        <v>0.2</v>
      </c>
      <c r="AM292" s="5">
        <v>0.06</v>
      </c>
      <c r="AN292" s="5">
        <v>-1.24</v>
      </c>
      <c r="AO292" s="5">
        <v>-0.01</v>
      </c>
      <c r="AP292" s="5">
        <v>1.76</v>
      </c>
      <c r="AQ292" s="5">
        <v>0</v>
      </c>
      <c r="AR292" s="5">
        <v>-0.46</v>
      </c>
      <c r="AS292" s="5">
        <v>-0.28000000000000003</v>
      </c>
      <c r="AT292" s="5">
        <v>-0.3</v>
      </c>
      <c r="AU292" s="5">
        <v>0.34</v>
      </c>
      <c r="AV292" s="25">
        <v>163.91</v>
      </c>
      <c r="AW292" s="25">
        <v>244.7045</v>
      </c>
      <c r="AX292" s="26">
        <v>24</v>
      </c>
      <c r="AY292" s="27">
        <v>230.57599999999999</v>
      </c>
      <c r="AZ292" s="26">
        <v>36</v>
      </c>
      <c r="BA292" s="27">
        <v>226.7775</v>
      </c>
      <c r="BB292" s="26">
        <v>24</v>
      </c>
      <c r="BC292" s="13"/>
      <c r="BD292" s="16">
        <v>19.3</v>
      </c>
      <c r="BE292" s="16">
        <v>3.3</v>
      </c>
      <c r="BF292" s="16">
        <v>16.8</v>
      </c>
      <c r="BG292" s="16">
        <v>99.3</v>
      </c>
      <c r="BH292" s="13">
        <v>2</v>
      </c>
      <c r="BI292" s="13">
        <v>1</v>
      </c>
      <c r="BJ292" s="13">
        <v>2</v>
      </c>
      <c r="BK292" s="13">
        <v>2</v>
      </c>
      <c r="BL292" s="13">
        <v>2</v>
      </c>
      <c r="BM292" s="13">
        <v>3</v>
      </c>
      <c r="BN292" s="13">
        <v>1</v>
      </c>
      <c r="BO292" s="13">
        <v>2</v>
      </c>
    </row>
    <row r="293" spans="1:67" ht="15.6" x14ac:dyDescent="0.3">
      <c r="A293">
        <v>277</v>
      </c>
      <c r="B293" t="s">
        <v>421</v>
      </c>
      <c r="C293" s="9">
        <v>241779</v>
      </c>
      <c r="D293" s="11">
        <v>276</v>
      </c>
      <c r="E293" s="11">
        <v>220032</v>
      </c>
      <c r="F293" s="11">
        <v>2022</v>
      </c>
      <c r="G293" s="5" t="s">
        <v>88</v>
      </c>
      <c r="H293" s="5">
        <v>2021</v>
      </c>
      <c r="I293" s="5" t="s">
        <v>206</v>
      </c>
      <c r="J293" s="5">
        <v>2</v>
      </c>
      <c r="K293" s="5">
        <v>2</v>
      </c>
      <c r="L293" s="5" t="s">
        <v>59</v>
      </c>
      <c r="M293" s="5">
        <v>3.69</v>
      </c>
      <c r="N293" s="5">
        <v>7.28</v>
      </c>
      <c r="O293" s="5">
        <v>11.4</v>
      </c>
      <c r="P293" s="5">
        <v>7.92</v>
      </c>
      <c r="Q293" s="5">
        <v>1.91</v>
      </c>
      <c r="R293" s="5">
        <v>1.5</v>
      </c>
      <c r="S293" s="5">
        <v>2.2799999999999998</v>
      </c>
      <c r="T293" s="5">
        <v>2.63</v>
      </c>
      <c r="U293" s="5">
        <v>24.02</v>
      </c>
      <c r="V293" s="5">
        <v>16.399999999999999</v>
      </c>
      <c r="W293" s="5">
        <v>-0.38</v>
      </c>
      <c r="X293" s="5">
        <v>-0.74</v>
      </c>
      <c r="Y293" s="5">
        <v>-1.9</v>
      </c>
      <c r="Z293" s="5">
        <v>-14.41</v>
      </c>
      <c r="AA293" s="5">
        <v>24.17</v>
      </c>
      <c r="AB293" s="5">
        <v>2.66</v>
      </c>
      <c r="AC293" s="5">
        <v>-55</v>
      </c>
      <c r="AD293" s="5">
        <v>-1.08</v>
      </c>
      <c r="AE293" s="5">
        <v>-0.49</v>
      </c>
      <c r="AF293" s="5">
        <v>-0.11</v>
      </c>
      <c r="AG293" s="5">
        <v>0</v>
      </c>
      <c r="AH293" s="5">
        <v>0.25</v>
      </c>
      <c r="AI293" s="5">
        <v>0.16</v>
      </c>
      <c r="AJ293" s="5">
        <v>0.06</v>
      </c>
      <c r="AK293" s="5">
        <v>-0.02</v>
      </c>
      <c r="AL293" s="5">
        <v>0.04</v>
      </c>
      <c r="AM293" s="5">
        <v>0.1</v>
      </c>
      <c r="AN293" s="5">
        <v>-0.63</v>
      </c>
      <c r="AO293" s="5">
        <v>-0.37</v>
      </c>
      <c r="AP293" s="5">
        <v>2.36</v>
      </c>
      <c r="AQ293" s="5">
        <v>0</v>
      </c>
      <c r="AR293" s="5">
        <v>-0.28999999999999998</v>
      </c>
      <c r="AS293" s="5">
        <v>-0.39</v>
      </c>
      <c r="AT293" s="5">
        <v>-0.26</v>
      </c>
      <c r="AU293" s="5">
        <v>0.36</v>
      </c>
      <c r="AV293" s="25">
        <v>163.54</v>
      </c>
      <c r="AW293" s="25">
        <v>237.97649999999999</v>
      </c>
      <c r="AX293" s="26">
        <v>61</v>
      </c>
      <c r="AY293" s="27">
        <v>223.090499999999</v>
      </c>
      <c r="AZ293" s="26">
        <v>71</v>
      </c>
      <c r="BA293" s="27">
        <v>213.542</v>
      </c>
      <c r="BB293" s="26">
        <v>102</v>
      </c>
      <c r="BC293" s="13"/>
      <c r="BD293" s="16">
        <v>17.3</v>
      </c>
      <c r="BE293" s="16">
        <v>3.1</v>
      </c>
      <c r="BF293" s="16">
        <v>17.8</v>
      </c>
      <c r="BG293" s="16">
        <v>99.5</v>
      </c>
      <c r="BH293" s="13">
        <v>2</v>
      </c>
      <c r="BI293" s="13">
        <v>1</v>
      </c>
      <c r="BJ293" s="13">
        <v>2</v>
      </c>
      <c r="BK293" s="13">
        <v>2</v>
      </c>
      <c r="BL293" s="13">
        <v>2</v>
      </c>
      <c r="BM293" s="13">
        <v>2</v>
      </c>
      <c r="BN293" s="13">
        <v>1</v>
      </c>
      <c r="BO293" s="13">
        <v>2</v>
      </c>
    </row>
    <row r="294" spans="1:67" ht="15.6" x14ac:dyDescent="0.3">
      <c r="A294">
        <v>278</v>
      </c>
      <c r="B294" t="s">
        <v>420</v>
      </c>
      <c r="C294" s="9">
        <v>242164</v>
      </c>
      <c r="D294" s="11">
        <v>277</v>
      </c>
      <c r="E294" s="11">
        <v>220239</v>
      </c>
      <c r="F294" s="11">
        <v>2022</v>
      </c>
      <c r="G294" s="5" t="s">
        <v>90</v>
      </c>
      <c r="H294" s="5">
        <v>2022</v>
      </c>
      <c r="I294" s="5" t="s">
        <v>373</v>
      </c>
      <c r="J294" s="5">
        <v>1</v>
      </c>
      <c r="K294" s="5">
        <v>1</v>
      </c>
      <c r="L294" s="5" t="s">
        <v>59</v>
      </c>
      <c r="M294" s="5">
        <v>5.45</v>
      </c>
      <c r="N294" s="5">
        <v>8.61</v>
      </c>
      <c r="O294" s="5">
        <v>11.49</v>
      </c>
      <c r="P294" s="5">
        <v>8.1199999999999992</v>
      </c>
      <c r="Q294" s="5">
        <v>1.33</v>
      </c>
      <c r="R294" s="5">
        <v>1.04</v>
      </c>
      <c r="S294" s="5">
        <v>2.72</v>
      </c>
      <c r="T294" s="5">
        <v>3.08</v>
      </c>
      <c r="U294" s="5">
        <v>20.100000000000001</v>
      </c>
      <c r="V294" s="5">
        <v>16.77</v>
      </c>
      <c r="W294" s="5">
        <v>-0.28000000000000003</v>
      </c>
      <c r="X294" s="5">
        <v>-0.13</v>
      </c>
      <c r="Y294" s="5">
        <v>-0.47</v>
      </c>
      <c r="Z294" s="5">
        <v>-10.28</v>
      </c>
      <c r="AA294" s="5">
        <v>16.5</v>
      </c>
      <c r="AB294" s="5">
        <v>-3.8</v>
      </c>
      <c r="AC294" s="5">
        <v>-65.5</v>
      </c>
      <c r="AD294" s="5">
        <v>-0.97</v>
      </c>
      <c r="AE294" s="5">
        <v>-0.73</v>
      </c>
      <c r="AF294" s="5">
        <v>-0.3</v>
      </c>
      <c r="AG294" s="5">
        <v>0</v>
      </c>
      <c r="AH294" s="5">
        <v>0.21</v>
      </c>
      <c r="AI294" s="5">
        <v>0.03</v>
      </c>
      <c r="AJ294" s="5">
        <v>0.02</v>
      </c>
      <c r="AK294" s="5">
        <v>0.03</v>
      </c>
      <c r="AL294" s="5">
        <v>0.19</v>
      </c>
      <c r="AM294" s="5">
        <v>0.03</v>
      </c>
      <c r="AN294" s="5">
        <v>-0.21</v>
      </c>
      <c r="AO294" s="5">
        <v>0.14000000000000001</v>
      </c>
      <c r="AP294" s="5">
        <v>-0.96</v>
      </c>
      <c r="AQ294" s="5">
        <v>0</v>
      </c>
      <c r="AR294" s="5">
        <v>-0.3</v>
      </c>
      <c r="AS294" s="5">
        <v>-0.39</v>
      </c>
      <c r="AT294" s="5">
        <v>-0.24</v>
      </c>
      <c r="AU294" s="5">
        <v>0.31</v>
      </c>
      <c r="AV294" s="25">
        <v>151.32</v>
      </c>
      <c r="AW294" s="25">
        <v>222.79649999999901</v>
      </c>
      <c r="AX294" s="26">
        <v>170</v>
      </c>
      <c r="AY294" s="27">
        <v>213.06700000000001</v>
      </c>
      <c r="AZ294" s="26">
        <v>142</v>
      </c>
      <c r="BA294" s="27">
        <v>208.64699999999999</v>
      </c>
      <c r="BB294" s="26">
        <v>145</v>
      </c>
      <c r="BC294" s="13"/>
      <c r="BD294" s="16">
        <v>18.5</v>
      </c>
      <c r="BE294" s="16">
        <v>3.3</v>
      </c>
      <c r="BF294" s="16">
        <v>17.600000000000001</v>
      </c>
      <c r="BG294" s="16">
        <v>99.1</v>
      </c>
      <c r="BH294" s="13">
        <v>2</v>
      </c>
      <c r="BI294" s="13">
        <v>1</v>
      </c>
      <c r="BJ294" s="13">
        <v>1</v>
      </c>
      <c r="BK294" s="13">
        <v>2</v>
      </c>
      <c r="BL294" s="13">
        <v>2</v>
      </c>
      <c r="BM294" s="13">
        <v>2</v>
      </c>
      <c r="BN294" s="13">
        <v>1</v>
      </c>
      <c r="BO294" s="13">
        <v>1</v>
      </c>
    </row>
    <row r="295" spans="1:67" ht="15.6" x14ac:dyDescent="0.3">
      <c r="A295">
        <v>279</v>
      </c>
      <c r="B295" t="s">
        <v>419</v>
      </c>
      <c r="C295" s="9">
        <v>241361</v>
      </c>
      <c r="D295" s="11">
        <v>278</v>
      </c>
      <c r="E295" s="11">
        <v>211938</v>
      </c>
      <c r="F295" s="11">
        <v>2021</v>
      </c>
      <c r="G295" s="5" t="s">
        <v>67</v>
      </c>
      <c r="H295" s="5">
        <v>2020</v>
      </c>
      <c r="I295" s="5" t="s">
        <v>117</v>
      </c>
      <c r="J295" s="5">
        <v>2</v>
      </c>
      <c r="K295" s="5">
        <v>2</v>
      </c>
      <c r="L295" s="5" t="s">
        <v>62</v>
      </c>
      <c r="M295" s="5">
        <v>6.1</v>
      </c>
      <c r="N295" s="5">
        <v>11.92</v>
      </c>
      <c r="O295" s="5">
        <v>14.3</v>
      </c>
      <c r="P295" s="5">
        <v>11.7</v>
      </c>
      <c r="Q295" s="5">
        <v>1.1399999999999999</v>
      </c>
      <c r="R295" s="5">
        <v>0.61</v>
      </c>
      <c r="S295" s="5">
        <v>2.71</v>
      </c>
      <c r="T295" s="5">
        <v>3.06</v>
      </c>
      <c r="U295" s="5">
        <v>20.149999999999999</v>
      </c>
      <c r="V295" s="5">
        <v>15.13</v>
      </c>
      <c r="W295" s="5">
        <v>0.6</v>
      </c>
      <c r="X295" s="5">
        <v>0.22</v>
      </c>
      <c r="Y295" s="5">
        <v>-1.1100000000000001</v>
      </c>
      <c r="Z295" s="5">
        <v>-12.16</v>
      </c>
      <c r="AA295" s="5">
        <v>14.73</v>
      </c>
      <c r="AB295" s="5">
        <v>1.49</v>
      </c>
      <c r="AC295" s="5">
        <v>-57.59</v>
      </c>
      <c r="AD295" s="5">
        <v>-1.32</v>
      </c>
      <c r="AE295" s="5">
        <v>-0.44</v>
      </c>
      <c r="AF295" s="5">
        <v>-0.49</v>
      </c>
      <c r="AG295" s="5">
        <v>0</v>
      </c>
      <c r="AH295" s="5">
        <v>0.21</v>
      </c>
      <c r="AI295" s="5">
        <v>7.0000000000000007E-2</v>
      </c>
      <c r="AJ295" s="5">
        <v>0.05</v>
      </c>
      <c r="AK295" s="5">
        <v>0</v>
      </c>
      <c r="AL295" s="5">
        <v>0.09</v>
      </c>
      <c r="AM295" s="5">
        <v>0.06</v>
      </c>
      <c r="AN295" s="5">
        <v>1.35</v>
      </c>
      <c r="AO295" s="5">
        <v>-1.17</v>
      </c>
      <c r="AP295" s="5">
        <v>2.5299999999999998</v>
      </c>
      <c r="AQ295" s="5">
        <v>0</v>
      </c>
      <c r="AR295" s="5">
        <v>-0.97</v>
      </c>
      <c r="AS295" s="5">
        <v>-1.22</v>
      </c>
      <c r="AT295" s="5">
        <v>-0.57999999999999996</v>
      </c>
      <c r="AU295" s="5">
        <v>0.54</v>
      </c>
      <c r="AV295" s="25">
        <v>158.78</v>
      </c>
      <c r="AW295" s="25">
        <v>233.788499999999</v>
      </c>
      <c r="AX295" s="26">
        <v>77</v>
      </c>
      <c r="AY295" s="27">
        <v>220.48249999999999</v>
      </c>
      <c r="AZ295" s="26">
        <v>88</v>
      </c>
      <c r="BA295" s="27">
        <v>224.105999999999</v>
      </c>
      <c r="BB295" s="26">
        <v>40</v>
      </c>
      <c r="BC295" s="13"/>
      <c r="BD295" s="16">
        <v>19.8</v>
      </c>
      <c r="BE295" s="16">
        <v>3</v>
      </c>
      <c r="BF295" s="16">
        <v>15</v>
      </c>
      <c r="BG295" s="16">
        <v>99.8</v>
      </c>
      <c r="BH295" s="13">
        <v>2</v>
      </c>
      <c r="BI295" s="13">
        <v>1</v>
      </c>
      <c r="BJ295" s="13">
        <v>1</v>
      </c>
      <c r="BK295" s="13">
        <v>2</v>
      </c>
      <c r="BL295" s="13">
        <v>2</v>
      </c>
      <c r="BM295" s="13">
        <v>2</v>
      </c>
      <c r="BN295" s="13">
        <v>1</v>
      </c>
      <c r="BO295" s="13">
        <v>1</v>
      </c>
    </row>
    <row r="296" spans="1:67" ht="15.6" x14ac:dyDescent="0.3">
      <c r="A296">
        <v>280</v>
      </c>
      <c r="B296" t="s">
        <v>418</v>
      </c>
      <c r="C296" s="9">
        <v>241577</v>
      </c>
      <c r="D296" s="11">
        <v>279</v>
      </c>
      <c r="E296" s="11" t="s">
        <v>700</v>
      </c>
      <c r="F296" s="11">
        <v>2022</v>
      </c>
      <c r="G296" s="5" t="s">
        <v>72</v>
      </c>
      <c r="H296" s="5">
        <v>2022</v>
      </c>
      <c r="I296" s="5" t="s">
        <v>374</v>
      </c>
      <c r="J296" s="5">
        <v>2</v>
      </c>
      <c r="K296" s="5">
        <v>2</v>
      </c>
      <c r="L296" s="5" t="s">
        <v>62</v>
      </c>
      <c r="M296" s="5">
        <v>8.74</v>
      </c>
      <c r="N296" s="5">
        <v>12.14</v>
      </c>
      <c r="O296" s="5">
        <v>15.83</v>
      </c>
      <c r="P296" s="5">
        <v>12.61</v>
      </c>
      <c r="Q296" s="5">
        <v>-0.1</v>
      </c>
      <c r="R296" s="5">
        <v>-0.06</v>
      </c>
      <c r="S296" s="5">
        <v>0.81</v>
      </c>
      <c r="T296" s="5">
        <v>1.19</v>
      </c>
      <c r="U296" s="5">
        <v>32.01</v>
      </c>
      <c r="V296" s="5">
        <v>24.89</v>
      </c>
      <c r="W296" s="5">
        <v>-0.81</v>
      </c>
      <c r="X296" s="5">
        <v>-1.07</v>
      </c>
      <c r="Y296" s="5">
        <v>-0.44</v>
      </c>
      <c r="Z296" s="5">
        <v>-8.06</v>
      </c>
      <c r="AA296" s="5">
        <v>17.48</v>
      </c>
      <c r="AB296" s="5">
        <v>-3.07</v>
      </c>
      <c r="AC296" s="5">
        <v>-50.58</v>
      </c>
      <c r="AD296" s="5">
        <v>-0.81</v>
      </c>
      <c r="AE296" s="5">
        <v>-0.22</v>
      </c>
      <c r="AF296" s="5">
        <v>-0.2</v>
      </c>
      <c r="AG296" s="5">
        <v>0</v>
      </c>
      <c r="AH296" s="5">
        <v>0.22</v>
      </c>
      <c r="AI296" s="5">
        <v>0.13</v>
      </c>
      <c r="AJ296" s="5">
        <v>7.0000000000000007E-2</v>
      </c>
      <c r="AK296" s="5">
        <v>0.05</v>
      </c>
      <c r="AL296" s="5">
        <v>0.17</v>
      </c>
      <c r="AM296" s="5">
        <v>0.02</v>
      </c>
      <c r="AN296" s="5">
        <v>-0.43</v>
      </c>
      <c r="AO296" s="5">
        <v>-0.71</v>
      </c>
      <c r="AP296" s="5">
        <v>4.1500000000000004</v>
      </c>
      <c r="AQ296" s="5">
        <v>0</v>
      </c>
      <c r="AR296" s="5">
        <v>-0.26</v>
      </c>
      <c r="AS296" s="5">
        <v>-0.24</v>
      </c>
      <c r="AT296" s="5">
        <v>-0.47</v>
      </c>
      <c r="AU296" s="5">
        <v>0.37</v>
      </c>
      <c r="AV296" s="25">
        <v>169.17</v>
      </c>
      <c r="AW296" s="25">
        <v>241.70849999999999</v>
      </c>
      <c r="AX296" s="26">
        <v>38</v>
      </c>
      <c r="AY296" s="27">
        <v>243.51050000000001</v>
      </c>
      <c r="AZ296" s="26">
        <v>7</v>
      </c>
      <c r="BA296" s="27">
        <v>219.98349999999999</v>
      </c>
      <c r="BB296" s="26">
        <v>66</v>
      </c>
      <c r="BC296" s="13"/>
      <c r="BD296" s="16">
        <v>16.8</v>
      </c>
      <c r="BE296" s="16">
        <v>2.8</v>
      </c>
      <c r="BF296" s="16">
        <v>16.600000000000001</v>
      </c>
      <c r="BG296" s="16">
        <v>99.7</v>
      </c>
      <c r="BH296" s="13">
        <v>2</v>
      </c>
      <c r="BI296" s="13">
        <v>1</v>
      </c>
      <c r="BJ296" s="13">
        <v>1</v>
      </c>
      <c r="BK296" s="13">
        <v>2</v>
      </c>
      <c r="BL296" s="13">
        <v>2</v>
      </c>
      <c r="BM296" s="13">
        <v>1</v>
      </c>
      <c r="BN296" s="13">
        <v>1</v>
      </c>
      <c r="BO296" s="13">
        <v>2</v>
      </c>
    </row>
    <row r="297" spans="1:67" ht="15.6" x14ac:dyDescent="0.3">
      <c r="A297">
        <v>281</v>
      </c>
      <c r="B297" t="s">
        <v>417</v>
      </c>
      <c r="C297" s="9">
        <v>241250</v>
      </c>
      <c r="D297" s="11">
        <v>280</v>
      </c>
      <c r="E297" s="11">
        <v>222333</v>
      </c>
      <c r="F297" s="11">
        <v>2022</v>
      </c>
      <c r="G297" s="5" t="s">
        <v>60</v>
      </c>
      <c r="H297" s="5">
        <v>2018</v>
      </c>
      <c r="I297" s="5" t="s">
        <v>375</v>
      </c>
      <c r="J297" s="5">
        <v>2</v>
      </c>
      <c r="K297" s="5">
        <v>2</v>
      </c>
      <c r="L297" s="5" t="s">
        <v>62</v>
      </c>
      <c r="M297" s="5">
        <v>3.62</v>
      </c>
      <c r="N297" s="5">
        <v>4.43</v>
      </c>
      <c r="O297" s="5">
        <v>7.03</v>
      </c>
      <c r="P297" s="5">
        <v>5.54</v>
      </c>
      <c r="Q297" s="5">
        <v>2.44</v>
      </c>
      <c r="R297" s="5">
        <v>1.7</v>
      </c>
      <c r="S297" s="5">
        <v>1.66</v>
      </c>
      <c r="T297" s="5">
        <v>1.95</v>
      </c>
      <c r="U297" s="5">
        <v>16.170000000000002</v>
      </c>
      <c r="V297" s="5">
        <v>12.12</v>
      </c>
      <c r="W297" s="5">
        <v>-0.76</v>
      </c>
      <c r="X297" s="5">
        <v>-0.77</v>
      </c>
      <c r="Y297" s="5">
        <v>-0.4</v>
      </c>
      <c r="Z297" s="5">
        <v>-8.6999999999999993</v>
      </c>
      <c r="AA297" s="5">
        <v>19.63</v>
      </c>
      <c r="AB297" s="5">
        <v>-0.48</v>
      </c>
      <c r="AC297" s="5">
        <v>-17.440000000000001</v>
      </c>
      <c r="AD297" s="5">
        <v>-1.01</v>
      </c>
      <c r="AE297" s="5">
        <v>-0.51</v>
      </c>
      <c r="AF297" s="5">
        <v>-0.24</v>
      </c>
      <c r="AG297" s="5">
        <v>0</v>
      </c>
      <c r="AH297" s="5">
        <v>0.16</v>
      </c>
      <c r="AI297" s="5">
        <v>-0.04</v>
      </c>
      <c r="AJ297" s="5">
        <v>7.0000000000000007E-2</v>
      </c>
      <c r="AK297" s="5">
        <v>-0.01</v>
      </c>
      <c r="AL297" s="5">
        <v>0.02</v>
      </c>
      <c r="AM297" s="5">
        <v>0.06</v>
      </c>
      <c r="AN297" s="5">
        <v>0.92</v>
      </c>
      <c r="AO297" s="5">
        <v>0.5</v>
      </c>
      <c r="AP297" s="5">
        <v>0.16</v>
      </c>
      <c r="AQ297" s="5">
        <v>0</v>
      </c>
      <c r="AR297" s="5">
        <v>-0.32</v>
      </c>
      <c r="AS297" s="5">
        <v>-0.34</v>
      </c>
      <c r="AT297" s="5">
        <v>-0.31</v>
      </c>
      <c r="AU297" s="5">
        <v>0.32</v>
      </c>
      <c r="AV297" s="25">
        <v>141.91</v>
      </c>
      <c r="AW297" s="25">
        <v>206.71700000000001</v>
      </c>
      <c r="AX297" s="26">
        <v>271</v>
      </c>
      <c r="AY297" s="27">
        <v>194.08750000000001</v>
      </c>
      <c r="AZ297" s="26">
        <v>265</v>
      </c>
      <c r="BA297" s="27">
        <v>186.62700000000001</v>
      </c>
      <c r="BB297" s="26">
        <v>282</v>
      </c>
      <c r="BC297" s="13"/>
      <c r="BD297" s="16">
        <v>16.5</v>
      </c>
      <c r="BE297" s="16">
        <v>2.9</v>
      </c>
      <c r="BF297" s="16">
        <v>17.5</v>
      </c>
      <c r="BG297" s="16">
        <v>99.4</v>
      </c>
      <c r="BH297" s="13">
        <v>2</v>
      </c>
      <c r="BI297" s="13">
        <v>1</v>
      </c>
      <c r="BJ297" s="13">
        <v>1</v>
      </c>
      <c r="BK297" s="13">
        <v>2</v>
      </c>
      <c r="BL297" s="13">
        <v>2</v>
      </c>
      <c r="BM297" s="13">
        <v>2</v>
      </c>
      <c r="BN297" s="13">
        <v>1</v>
      </c>
      <c r="BO297" s="13">
        <v>2</v>
      </c>
    </row>
    <row r="298" spans="1:67" ht="15.6" x14ac:dyDescent="0.3">
      <c r="A298">
        <v>282</v>
      </c>
      <c r="B298" t="s">
        <v>416</v>
      </c>
      <c r="C298" s="9">
        <v>240170</v>
      </c>
      <c r="D298" s="11">
        <v>281</v>
      </c>
      <c r="E298" s="11">
        <v>230341</v>
      </c>
      <c r="F298" s="11">
        <v>2023</v>
      </c>
      <c r="G298" s="5" t="s">
        <v>177</v>
      </c>
      <c r="H298" s="5">
        <v>2019</v>
      </c>
      <c r="I298" s="5" t="s">
        <v>376</v>
      </c>
      <c r="J298" s="5">
        <v>2</v>
      </c>
      <c r="K298" s="5">
        <v>1</v>
      </c>
      <c r="L298" s="5" t="s">
        <v>59</v>
      </c>
      <c r="M298" s="5">
        <v>4.4800000000000004</v>
      </c>
      <c r="N298" s="5">
        <v>8.49</v>
      </c>
      <c r="O298" s="5">
        <v>10.029999999999999</v>
      </c>
      <c r="P298" s="5">
        <v>8.68</v>
      </c>
      <c r="Q298" s="5">
        <v>1.44</v>
      </c>
      <c r="R298" s="5">
        <v>1.27</v>
      </c>
      <c r="S298" s="5">
        <v>0.3</v>
      </c>
      <c r="T298" s="5">
        <v>0.55000000000000004</v>
      </c>
      <c r="U298" s="5">
        <v>15.63</v>
      </c>
      <c r="V298" s="5">
        <v>9.52</v>
      </c>
      <c r="W298" s="5">
        <v>-0.25</v>
      </c>
      <c r="X298" s="5">
        <v>-1.17</v>
      </c>
      <c r="Y298" s="5">
        <v>-2.41</v>
      </c>
      <c r="Z298" s="5">
        <v>-19.37</v>
      </c>
      <c r="AA298" s="5">
        <v>22.25</v>
      </c>
      <c r="AB298" s="5">
        <v>-3.01</v>
      </c>
      <c r="AC298" s="5">
        <v>-16.8</v>
      </c>
      <c r="AD298" s="5">
        <v>-1.34</v>
      </c>
      <c r="AE298" s="5">
        <v>-0.82</v>
      </c>
      <c r="AF298" s="5">
        <v>-0.37</v>
      </c>
      <c r="AG298" s="5">
        <v>0</v>
      </c>
      <c r="AH298" s="5">
        <v>0.15</v>
      </c>
      <c r="AI298" s="5">
        <v>-0.05</v>
      </c>
      <c r="AJ298" s="5">
        <v>0.05</v>
      </c>
      <c r="AK298" s="5">
        <v>0</v>
      </c>
      <c r="AL298" s="5">
        <v>0.02</v>
      </c>
      <c r="AM298" s="5">
        <v>0.05</v>
      </c>
      <c r="AN298" s="5">
        <v>-0.41</v>
      </c>
      <c r="AO298" s="5">
        <v>-0.27</v>
      </c>
      <c r="AP298" s="5">
        <v>2.12</v>
      </c>
      <c r="AQ298" s="5">
        <v>0</v>
      </c>
      <c r="AR298" s="5">
        <v>-0.35</v>
      </c>
      <c r="AS298" s="5">
        <v>0.06</v>
      </c>
      <c r="AT298" s="5">
        <v>-0.21</v>
      </c>
      <c r="AU298" s="5">
        <v>0.32</v>
      </c>
      <c r="AV298" s="25">
        <v>144.26</v>
      </c>
      <c r="AW298" s="25">
        <v>205.58949999999999</v>
      </c>
      <c r="AX298" s="26">
        <v>276</v>
      </c>
      <c r="AY298" s="27">
        <v>187.62699999999899</v>
      </c>
      <c r="AZ298" s="26">
        <v>287</v>
      </c>
      <c r="BA298" s="27">
        <v>185.189999999999</v>
      </c>
      <c r="BB298" s="26">
        <v>286</v>
      </c>
      <c r="BC298" s="13" t="s">
        <v>722</v>
      </c>
      <c r="BD298" s="16">
        <v>17.600000000000001</v>
      </c>
      <c r="BE298" s="16">
        <v>2.7</v>
      </c>
      <c r="BF298" s="16">
        <v>15.4</v>
      </c>
      <c r="BG298" s="16">
        <v>99.8</v>
      </c>
      <c r="BH298" s="13">
        <v>2</v>
      </c>
      <c r="BI298" s="13">
        <v>1</v>
      </c>
      <c r="BJ298" s="13">
        <v>1</v>
      </c>
      <c r="BK298" s="13">
        <v>2</v>
      </c>
      <c r="BL298" s="13">
        <v>2</v>
      </c>
      <c r="BM298" s="13">
        <v>2</v>
      </c>
      <c r="BN298" s="13">
        <v>1</v>
      </c>
      <c r="BO298" s="13">
        <v>3</v>
      </c>
    </row>
    <row r="299" spans="1:67" ht="15.6" x14ac:dyDescent="0.3">
      <c r="A299">
        <v>283</v>
      </c>
      <c r="B299" t="s">
        <v>415</v>
      </c>
      <c r="C299" s="9">
        <v>240531</v>
      </c>
      <c r="D299" s="11">
        <v>282</v>
      </c>
      <c r="E299" s="11">
        <v>220239</v>
      </c>
      <c r="F299" s="11">
        <v>2022</v>
      </c>
      <c r="G299" s="5" t="s">
        <v>90</v>
      </c>
      <c r="H299" s="5">
        <v>2022</v>
      </c>
      <c r="I299" s="5" t="s">
        <v>377</v>
      </c>
      <c r="J299" s="5">
        <v>2</v>
      </c>
      <c r="K299" s="5">
        <v>2</v>
      </c>
      <c r="L299" s="5" t="s">
        <v>62</v>
      </c>
      <c r="M299" s="5">
        <v>7.27</v>
      </c>
      <c r="N299" s="5">
        <v>10.27</v>
      </c>
      <c r="O299" s="5">
        <v>13.15</v>
      </c>
      <c r="P299" s="5">
        <v>9.3800000000000008</v>
      </c>
      <c r="Q299" s="5">
        <v>0.28999999999999998</v>
      </c>
      <c r="R299" s="5">
        <v>-0.05</v>
      </c>
      <c r="S299" s="5">
        <v>1.6</v>
      </c>
      <c r="T299" s="5">
        <v>1.83</v>
      </c>
      <c r="U299" s="5">
        <v>19.850000000000001</v>
      </c>
      <c r="V299" s="5">
        <v>16.21</v>
      </c>
      <c r="W299" s="5">
        <v>-0.8</v>
      </c>
      <c r="X299" s="5">
        <v>-0.82</v>
      </c>
      <c r="Y299" s="5">
        <v>-1.05</v>
      </c>
      <c r="Z299" s="5">
        <v>-12.49</v>
      </c>
      <c r="AA299" s="5">
        <v>19.41</v>
      </c>
      <c r="AB299" s="5">
        <v>-5.01</v>
      </c>
      <c r="AC299" s="5">
        <v>-35.229999999999997</v>
      </c>
      <c r="AD299" s="5">
        <v>-1.1399999999999999</v>
      </c>
      <c r="AE299" s="5">
        <v>-0.13</v>
      </c>
      <c r="AF299" s="5">
        <v>-0.16</v>
      </c>
      <c r="AG299" s="5">
        <v>0</v>
      </c>
      <c r="AH299" s="5">
        <v>0.22</v>
      </c>
      <c r="AI299" s="5">
        <v>0.1</v>
      </c>
      <c r="AJ299" s="5">
        <v>7.0000000000000007E-2</v>
      </c>
      <c r="AK299" s="5">
        <v>0.03</v>
      </c>
      <c r="AL299" s="5">
        <v>0.12</v>
      </c>
      <c r="AM299" s="5">
        <v>0.03</v>
      </c>
      <c r="AN299" s="5">
        <v>-0.69</v>
      </c>
      <c r="AO299" s="5">
        <v>-0.22</v>
      </c>
      <c r="AP299" s="5">
        <v>2.1800000000000002</v>
      </c>
      <c r="AQ299" s="5">
        <v>0</v>
      </c>
      <c r="AR299" s="5">
        <v>-0.44</v>
      </c>
      <c r="AS299" s="5">
        <v>-0.52</v>
      </c>
      <c r="AT299" s="5">
        <v>-0.33</v>
      </c>
      <c r="AU299" s="5">
        <v>0.34</v>
      </c>
      <c r="AV299" s="25">
        <v>159.28</v>
      </c>
      <c r="AW299" s="25">
        <v>223.72149999999999</v>
      </c>
      <c r="AX299" s="26">
        <v>158</v>
      </c>
      <c r="AY299" s="27">
        <v>214.44149999999999</v>
      </c>
      <c r="AZ299" s="26">
        <v>133</v>
      </c>
      <c r="BA299" s="27">
        <v>205.71699999999899</v>
      </c>
      <c r="BB299" s="26">
        <v>167</v>
      </c>
      <c r="BC299" s="13"/>
      <c r="BD299" s="16">
        <v>17.899999999999999</v>
      </c>
      <c r="BE299" s="16">
        <v>2.9</v>
      </c>
      <c r="BF299" s="16">
        <v>16.2</v>
      </c>
      <c r="BG299" s="17">
        <v>100</v>
      </c>
      <c r="BH299" s="13">
        <v>2</v>
      </c>
      <c r="BI299" s="13">
        <v>1</v>
      </c>
      <c r="BJ299" s="13">
        <v>1</v>
      </c>
      <c r="BK299" s="13">
        <v>2</v>
      </c>
      <c r="BL299" s="13">
        <v>2</v>
      </c>
      <c r="BM299" s="13">
        <v>2</v>
      </c>
      <c r="BN299" s="13">
        <v>1</v>
      </c>
      <c r="BO299" s="13">
        <v>1</v>
      </c>
    </row>
    <row r="300" spans="1:67" ht="15.6" x14ac:dyDescent="0.3">
      <c r="A300">
        <v>284</v>
      </c>
      <c r="B300" t="s">
        <v>414</v>
      </c>
      <c r="C300" s="9">
        <v>242019</v>
      </c>
      <c r="D300" s="11">
        <v>283</v>
      </c>
      <c r="E300" s="11" t="s">
        <v>700</v>
      </c>
      <c r="F300" s="11">
        <v>2022</v>
      </c>
      <c r="G300" s="5" t="s">
        <v>72</v>
      </c>
      <c r="H300" s="5">
        <v>2022</v>
      </c>
      <c r="I300" s="5" t="s">
        <v>378</v>
      </c>
      <c r="J300" s="5">
        <v>1</v>
      </c>
      <c r="K300" s="5">
        <v>1</v>
      </c>
      <c r="L300" s="5" t="s">
        <v>62</v>
      </c>
      <c r="M300" s="5">
        <v>7.89</v>
      </c>
      <c r="N300" s="5">
        <v>10.88</v>
      </c>
      <c r="O300" s="5">
        <v>14.33</v>
      </c>
      <c r="P300" s="5">
        <v>11.67</v>
      </c>
      <c r="Q300" s="5">
        <v>0.67</v>
      </c>
      <c r="R300" s="5">
        <v>0.86</v>
      </c>
      <c r="S300" s="5">
        <v>2.4300000000000002</v>
      </c>
      <c r="T300" s="5">
        <v>3.09</v>
      </c>
      <c r="U300" s="5">
        <v>27.83</v>
      </c>
      <c r="V300" s="5">
        <v>21.08</v>
      </c>
      <c r="W300" s="5">
        <v>-0.02</v>
      </c>
      <c r="X300" s="5">
        <v>-0.54</v>
      </c>
      <c r="Y300" s="5">
        <v>-2.41</v>
      </c>
      <c r="Z300" s="5">
        <v>-12.75</v>
      </c>
      <c r="AA300" s="5">
        <v>24.17</v>
      </c>
      <c r="AB300" s="5">
        <v>0.64</v>
      </c>
      <c r="AC300" s="5">
        <v>-18.940000000000001</v>
      </c>
      <c r="AD300" s="5">
        <v>-1.1499999999999999</v>
      </c>
      <c r="AE300" s="5">
        <v>0.09</v>
      </c>
      <c r="AF300" s="5">
        <v>-0.65</v>
      </c>
      <c r="AG300" s="5">
        <v>0</v>
      </c>
      <c r="AH300" s="5">
        <v>0.2</v>
      </c>
      <c r="AI300" s="5">
        <v>0.02</v>
      </c>
      <c r="AJ300" s="5">
        <v>0.04</v>
      </c>
      <c r="AK300" s="5">
        <v>-0.02</v>
      </c>
      <c r="AL300" s="5">
        <v>0.1</v>
      </c>
      <c r="AM300" s="5">
        <v>0.05</v>
      </c>
      <c r="AN300" s="5">
        <v>-1.55</v>
      </c>
      <c r="AO300" s="5">
        <v>-0.76</v>
      </c>
      <c r="AP300" s="5">
        <v>2.13</v>
      </c>
      <c r="AQ300" s="5">
        <v>0</v>
      </c>
      <c r="AR300" s="5">
        <v>0.33</v>
      </c>
      <c r="AS300" s="5">
        <v>0.51</v>
      </c>
      <c r="AT300" s="5">
        <v>-0.31</v>
      </c>
      <c r="AU300" s="5">
        <v>0.3</v>
      </c>
      <c r="AV300" s="25">
        <v>162.38</v>
      </c>
      <c r="AW300" s="25">
        <v>231.38650000000001</v>
      </c>
      <c r="AX300" s="26">
        <v>95</v>
      </c>
      <c r="AY300" s="27">
        <v>215.35399999999899</v>
      </c>
      <c r="AZ300" s="26">
        <v>126</v>
      </c>
      <c r="BA300" s="27">
        <v>208.4665</v>
      </c>
      <c r="BB300" s="26">
        <v>146</v>
      </c>
      <c r="BC300" s="13"/>
      <c r="BD300" s="16">
        <v>18.2</v>
      </c>
      <c r="BE300" s="16">
        <v>2.8</v>
      </c>
      <c r="BF300" s="16">
        <v>15.2</v>
      </c>
      <c r="BG300" s="16">
        <v>99.8</v>
      </c>
      <c r="BH300" s="13">
        <v>3</v>
      </c>
      <c r="BI300" s="13">
        <v>1</v>
      </c>
      <c r="BJ300" s="13">
        <v>2</v>
      </c>
      <c r="BK300" s="13">
        <v>2</v>
      </c>
      <c r="BL300" s="13">
        <v>2</v>
      </c>
      <c r="BM300" s="13">
        <v>3</v>
      </c>
      <c r="BN300" s="13">
        <v>1</v>
      </c>
      <c r="BO300" s="13">
        <v>2</v>
      </c>
    </row>
    <row r="301" spans="1:67" ht="15.6" x14ac:dyDescent="0.3">
      <c r="A301">
        <v>285</v>
      </c>
      <c r="B301" t="s">
        <v>413</v>
      </c>
      <c r="C301" s="9">
        <v>240133</v>
      </c>
      <c r="D301" s="11">
        <v>284</v>
      </c>
      <c r="E301" s="11">
        <v>211844</v>
      </c>
      <c r="F301" s="11">
        <v>2021</v>
      </c>
      <c r="G301" s="5" t="s">
        <v>74</v>
      </c>
      <c r="H301" s="5">
        <v>2020</v>
      </c>
      <c r="I301" s="5" t="s">
        <v>379</v>
      </c>
      <c r="J301" s="5">
        <v>2</v>
      </c>
      <c r="K301" s="5">
        <v>2</v>
      </c>
      <c r="L301" s="5" t="s">
        <v>62</v>
      </c>
      <c r="M301" s="5">
        <v>4.4800000000000004</v>
      </c>
      <c r="N301" s="5">
        <v>7.15</v>
      </c>
      <c r="O301" s="5">
        <v>9.0399999999999991</v>
      </c>
      <c r="P301" s="5">
        <v>7.84</v>
      </c>
      <c r="Q301" s="5">
        <v>1.46</v>
      </c>
      <c r="R301" s="5">
        <v>0.98</v>
      </c>
      <c r="S301" s="5">
        <v>0.45</v>
      </c>
      <c r="T301" s="5">
        <v>0.37</v>
      </c>
      <c r="U301" s="5">
        <v>23.46</v>
      </c>
      <c r="V301" s="5">
        <v>16.98</v>
      </c>
      <c r="W301" s="5">
        <v>-0.7</v>
      </c>
      <c r="X301" s="5">
        <v>-0.6</v>
      </c>
      <c r="Y301" s="5">
        <v>-0.74</v>
      </c>
      <c r="Z301" s="5">
        <v>-15.54</v>
      </c>
      <c r="AA301" s="5">
        <v>19.34</v>
      </c>
      <c r="AB301" s="5">
        <v>-0.05</v>
      </c>
      <c r="AC301" s="5">
        <v>-45.15</v>
      </c>
      <c r="AD301" s="5">
        <v>-0.85</v>
      </c>
      <c r="AE301" s="5">
        <v>-0.21</v>
      </c>
      <c r="AF301" s="5">
        <v>-0.47</v>
      </c>
      <c r="AG301" s="5">
        <v>0</v>
      </c>
      <c r="AH301" s="5">
        <v>0.16</v>
      </c>
      <c r="AI301" s="5">
        <v>0</v>
      </c>
      <c r="AJ301" s="5">
        <v>0.04</v>
      </c>
      <c r="AK301" s="5">
        <v>0.02</v>
      </c>
      <c r="AL301" s="5">
        <v>0.13</v>
      </c>
      <c r="AM301" s="5">
        <v>0.02</v>
      </c>
      <c r="AN301" s="5">
        <v>0.16</v>
      </c>
      <c r="AO301" s="5">
        <v>1.01</v>
      </c>
      <c r="AP301" s="5">
        <v>-1.63</v>
      </c>
      <c r="AQ301" s="5">
        <v>0</v>
      </c>
      <c r="AR301" s="5">
        <v>-0.19</v>
      </c>
      <c r="AS301" s="5">
        <v>-0.05</v>
      </c>
      <c r="AT301" s="5">
        <v>-0.11</v>
      </c>
      <c r="AU301" s="5">
        <v>0.22</v>
      </c>
      <c r="AV301" s="25">
        <v>146.54</v>
      </c>
      <c r="AW301" s="25">
        <v>216.08049999999901</v>
      </c>
      <c r="AX301" s="26">
        <v>218</v>
      </c>
      <c r="AY301" s="27">
        <v>207.2355</v>
      </c>
      <c r="AZ301" s="26">
        <v>190</v>
      </c>
      <c r="BA301" s="27">
        <v>195.06399999999999</v>
      </c>
      <c r="BB301" s="26">
        <v>245</v>
      </c>
      <c r="BC301" s="13"/>
      <c r="BD301" s="16">
        <v>16.8</v>
      </c>
      <c r="BE301" s="16">
        <v>3.7</v>
      </c>
      <c r="BF301" s="16">
        <v>21.8</v>
      </c>
      <c r="BG301" s="16">
        <v>99.4</v>
      </c>
      <c r="BH301" s="13">
        <v>2</v>
      </c>
      <c r="BI301" s="13">
        <v>1</v>
      </c>
      <c r="BJ301" s="13">
        <v>1</v>
      </c>
      <c r="BK301" s="13">
        <v>2</v>
      </c>
      <c r="BL301" s="13">
        <v>2</v>
      </c>
      <c r="BM301" s="13">
        <v>2</v>
      </c>
      <c r="BN301" s="13">
        <v>1</v>
      </c>
      <c r="BO301" s="13">
        <v>3</v>
      </c>
    </row>
    <row r="302" spans="1:67" ht="15.6" x14ac:dyDescent="0.3">
      <c r="A302">
        <v>286</v>
      </c>
      <c r="B302" t="s">
        <v>412</v>
      </c>
      <c r="C302" s="9">
        <v>242042</v>
      </c>
      <c r="D302" s="11">
        <v>285</v>
      </c>
      <c r="E302" s="11" t="s">
        <v>700</v>
      </c>
      <c r="F302" s="11">
        <v>2022</v>
      </c>
      <c r="G302" s="5" t="s">
        <v>72</v>
      </c>
      <c r="H302" s="5">
        <v>2022</v>
      </c>
      <c r="I302" s="5" t="s">
        <v>380</v>
      </c>
      <c r="J302" s="5">
        <v>1</v>
      </c>
      <c r="K302" s="5">
        <v>1</v>
      </c>
      <c r="L302" s="5" t="s">
        <v>62</v>
      </c>
      <c r="M302" s="5">
        <v>3.95</v>
      </c>
      <c r="N302" s="5">
        <v>5.14</v>
      </c>
      <c r="O302" s="5">
        <v>7.87</v>
      </c>
      <c r="P302" s="5">
        <v>5.93</v>
      </c>
      <c r="Q302" s="5">
        <v>2.75</v>
      </c>
      <c r="R302" s="5">
        <v>2.5099999999999998</v>
      </c>
      <c r="S302" s="5">
        <v>3.38</v>
      </c>
      <c r="T302" s="5">
        <v>4.0199999999999996</v>
      </c>
      <c r="U302" s="5">
        <v>20.75</v>
      </c>
      <c r="V302" s="5">
        <v>15.44</v>
      </c>
      <c r="W302" s="5">
        <v>0.52</v>
      </c>
      <c r="X302" s="5">
        <v>0.45</v>
      </c>
      <c r="Y302" s="5">
        <v>-1.69</v>
      </c>
      <c r="Z302" s="5">
        <v>-17.28</v>
      </c>
      <c r="AA302" s="5">
        <v>20.34</v>
      </c>
      <c r="AB302" s="5">
        <v>0.66</v>
      </c>
      <c r="AC302" s="5">
        <v>-50.39</v>
      </c>
      <c r="AD302" s="5">
        <v>-1</v>
      </c>
      <c r="AE302" s="5">
        <v>-0.71</v>
      </c>
      <c r="AF302" s="5">
        <v>-0.18</v>
      </c>
      <c r="AG302" s="5">
        <v>0</v>
      </c>
      <c r="AH302" s="5">
        <v>0.23</v>
      </c>
      <c r="AI302" s="5">
        <v>0.13</v>
      </c>
      <c r="AJ302" s="5">
        <v>0.08</v>
      </c>
      <c r="AK302" s="5">
        <v>-0.02</v>
      </c>
      <c r="AL302" s="5">
        <v>7.0000000000000007E-2</v>
      </c>
      <c r="AM302" s="5">
        <v>0.06</v>
      </c>
      <c r="AN302" s="5">
        <v>0.59</v>
      </c>
      <c r="AO302" s="5">
        <v>-0.1</v>
      </c>
      <c r="AP302" s="5">
        <v>-1.84</v>
      </c>
      <c r="AQ302" s="5">
        <v>0</v>
      </c>
      <c r="AR302" s="5">
        <v>-0.11</v>
      </c>
      <c r="AS302" s="5">
        <v>-0.2</v>
      </c>
      <c r="AT302" s="5">
        <v>-0.25</v>
      </c>
      <c r="AU302" s="5">
        <v>0.39</v>
      </c>
      <c r="AV302" s="25">
        <v>146.96</v>
      </c>
      <c r="AW302" s="25">
        <v>222.212999999999</v>
      </c>
      <c r="AX302" s="26">
        <v>177</v>
      </c>
      <c r="AY302" s="27">
        <v>203.63549999999901</v>
      </c>
      <c r="AZ302" s="26">
        <v>209</v>
      </c>
      <c r="BA302" s="27">
        <v>207.674499999999</v>
      </c>
      <c r="BB302" s="26">
        <v>155</v>
      </c>
      <c r="BC302" s="13"/>
      <c r="BD302" s="16">
        <v>19.399999999999999</v>
      </c>
      <c r="BE302" s="16">
        <v>3.1</v>
      </c>
      <c r="BF302" s="16">
        <v>16</v>
      </c>
      <c r="BG302" s="16">
        <v>99.5</v>
      </c>
      <c r="BH302" s="13">
        <v>3</v>
      </c>
      <c r="BI302" s="13">
        <v>2</v>
      </c>
      <c r="BJ302" s="13">
        <v>3</v>
      </c>
      <c r="BK302" s="13">
        <v>2</v>
      </c>
      <c r="BL302" s="13">
        <v>2</v>
      </c>
      <c r="BM302" s="13">
        <v>3</v>
      </c>
      <c r="BN302" s="13">
        <v>1</v>
      </c>
      <c r="BO302" s="13">
        <v>1</v>
      </c>
    </row>
    <row r="303" spans="1:67" ht="15.6" x14ac:dyDescent="0.3">
      <c r="A303">
        <v>287</v>
      </c>
      <c r="B303" t="s">
        <v>411</v>
      </c>
      <c r="C303" s="9">
        <v>241443</v>
      </c>
      <c r="D303" s="11">
        <v>286</v>
      </c>
      <c r="E303" s="11">
        <v>223375</v>
      </c>
      <c r="F303" s="11">
        <v>2022</v>
      </c>
      <c r="G303" s="5" t="s">
        <v>80</v>
      </c>
      <c r="H303" s="5">
        <v>2022</v>
      </c>
      <c r="I303" s="5" t="s">
        <v>381</v>
      </c>
      <c r="J303" s="5">
        <v>2</v>
      </c>
      <c r="K303" s="5">
        <v>2</v>
      </c>
      <c r="L303" s="5" t="s">
        <v>59</v>
      </c>
      <c r="M303" s="5">
        <v>6.77</v>
      </c>
      <c r="N303" s="5">
        <v>10.39</v>
      </c>
      <c r="O303" s="5">
        <v>13.01</v>
      </c>
      <c r="P303" s="5">
        <v>10.11</v>
      </c>
      <c r="Q303" s="5">
        <v>0.51</v>
      </c>
      <c r="R303" s="5">
        <v>0.57999999999999996</v>
      </c>
      <c r="S303" s="5">
        <v>1.89</v>
      </c>
      <c r="T303" s="5">
        <v>2.5</v>
      </c>
      <c r="U303" s="5">
        <v>13.26</v>
      </c>
      <c r="V303" s="5">
        <v>5.17</v>
      </c>
      <c r="W303" s="5">
        <v>0.5</v>
      </c>
      <c r="X303" s="5">
        <v>-0.08</v>
      </c>
      <c r="Y303" s="5">
        <v>-2.42</v>
      </c>
      <c r="Z303" s="5">
        <v>-12.54</v>
      </c>
      <c r="AA303" s="5">
        <v>18.190000000000001</v>
      </c>
      <c r="AB303" s="5">
        <v>2.4900000000000002</v>
      </c>
      <c r="AC303" s="5">
        <v>-56.78</v>
      </c>
      <c r="AD303" s="5">
        <v>-1.27</v>
      </c>
      <c r="AE303" s="5">
        <v>-0.81</v>
      </c>
      <c r="AF303" s="5">
        <v>-0.16</v>
      </c>
      <c r="AG303" s="5">
        <v>0</v>
      </c>
      <c r="AH303" s="5">
        <v>0.23</v>
      </c>
      <c r="AI303" s="5">
        <v>0.01</v>
      </c>
      <c r="AJ303" s="5">
        <v>7.0000000000000007E-2</v>
      </c>
      <c r="AK303" s="5">
        <v>0</v>
      </c>
      <c r="AL303" s="5">
        <v>0.09</v>
      </c>
      <c r="AM303" s="5">
        <v>0.06</v>
      </c>
      <c r="AN303" s="5">
        <v>0.48</v>
      </c>
      <c r="AO303" s="5">
        <v>-0.83</v>
      </c>
      <c r="AP303" s="5">
        <v>3.51</v>
      </c>
      <c r="AQ303" s="5">
        <v>0</v>
      </c>
      <c r="AR303" s="5">
        <v>-0.41</v>
      </c>
      <c r="AS303" s="5">
        <v>-0.28999999999999998</v>
      </c>
      <c r="AT303" s="5">
        <v>-0.51</v>
      </c>
      <c r="AU303" s="5">
        <v>0.4</v>
      </c>
      <c r="AV303" s="25">
        <v>149.72</v>
      </c>
      <c r="AW303" s="25">
        <v>210.26399999999899</v>
      </c>
      <c r="AX303" s="26">
        <v>247</v>
      </c>
      <c r="AY303" s="27">
        <v>189.69649999999999</v>
      </c>
      <c r="AZ303" s="26">
        <v>280</v>
      </c>
      <c r="BA303" s="27">
        <v>202.69649999999999</v>
      </c>
      <c r="BB303" s="26">
        <v>195</v>
      </c>
      <c r="BC303" s="13"/>
      <c r="BD303" s="16">
        <v>18.899999999999999</v>
      </c>
      <c r="BE303" s="16">
        <v>2.8</v>
      </c>
      <c r="BF303" s="16">
        <v>15</v>
      </c>
      <c r="BG303" s="16">
        <v>99.7</v>
      </c>
      <c r="BH303" s="13">
        <v>2</v>
      </c>
      <c r="BI303" s="13">
        <v>1</v>
      </c>
      <c r="BJ303" s="13">
        <v>1</v>
      </c>
      <c r="BK303" s="13">
        <v>2</v>
      </c>
      <c r="BL303" s="13">
        <v>2</v>
      </c>
      <c r="BM303" s="13">
        <v>2</v>
      </c>
      <c r="BN303" s="13">
        <v>1</v>
      </c>
      <c r="BO303" s="13">
        <v>2</v>
      </c>
    </row>
    <row r="304" spans="1:67" ht="15.6" x14ac:dyDescent="0.3">
      <c r="A304">
        <v>288</v>
      </c>
      <c r="B304" t="s">
        <v>410</v>
      </c>
      <c r="C304" s="9">
        <v>240335</v>
      </c>
      <c r="D304" s="11">
        <v>287</v>
      </c>
      <c r="E304" s="11">
        <v>200716</v>
      </c>
      <c r="F304" s="11">
        <v>2020</v>
      </c>
      <c r="G304" s="5" t="s">
        <v>233</v>
      </c>
      <c r="H304" s="5">
        <v>2022</v>
      </c>
      <c r="I304" s="5" t="s">
        <v>382</v>
      </c>
      <c r="J304" s="5">
        <v>2</v>
      </c>
      <c r="K304" s="5">
        <v>2</v>
      </c>
      <c r="L304" s="5" t="s">
        <v>62</v>
      </c>
      <c r="M304" s="5">
        <v>5.94</v>
      </c>
      <c r="N304" s="5">
        <v>7.92</v>
      </c>
      <c r="O304" s="5">
        <v>9.66</v>
      </c>
      <c r="P304" s="5">
        <v>5.58</v>
      </c>
      <c r="Q304" s="5">
        <v>1.78</v>
      </c>
      <c r="R304" s="5">
        <v>1.3</v>
      </c>
      <c r="S304" s="5">
        <v>1.81</v>
      </c>
      <c r="T304" s="5">
        <v>2.2200000000000002</v>
      </c>
      <c r="U304" s="5">
        <v>14.52</v>
      </c>
      <c r="V304" s="5">
        <v>17.399999999999999</v>
      </c>
      <c r="W304" s="5">
        <v>-0.49</v>
      </c>
      <c r="X304" s="5">
        <v>-0.3</v>
      </c>
      <c r="Y304" s="5">
        <v>-0.28000000000000003</v>
      </c>
      <c r="Z304" s="5">
        <v>-9.85</v>
      </c>
      <c r="AA304" s="5">
        <v>16.190000000000001</v>
      </c>
      <c r="AB304" s="5">
        <v>-2.98</v>
      </c>
      <c r="AC304" s="5">
        <v>-61.84</v>
      </c>
      <c r="AD304" s="5">
        <v>-0.79</v>
      </c>
      <c r="AE304" s="5">
        <v>-0.45</v>
      </c>
      <c r="AF304" s="5">
        <v>-0.3</v>
      </c>
      <c r="AG304" s="5">
        <v>0</v>
      </c>
      <c r="AH304" s="5">
        <v>0.2</v>
      </c>
      <c r="AI304" s="5">
        <v>0.15</v>
      </c>
      <c r="AJ304" s="5">
        <v>0.04</v>
      </c>
      <c r="AK304" s="5">
        <v>-0.01</v>
      </c>
      <c r="AL304" s="5">
        <v>0.08</v>
      </c>
      <c r="AM304" s="5">
        <v>0.06</v>
      </c>
      <c r="AN304" s="5">
        <v>0.81</v>
      </c>
      <c r="AO304" s="5">
        <v>0.39</v>
      </c>
      <c r="AP304" s="5">
        <v>2.29</v>
      </c>
      <c r="AQ304" s="5">
        <v>0</v>
      </c>
      <c r="AR304" s="5">
        <v>-0.1</v>
      </c>
      <c r="AS304" s="5">
        <v>-0.05</v>
      </c>
      <c r="AT304" s="5">
        <v>-0.55000000000000004</v>
      </c>
      <c r="AU304" s="5">
        <v>0.24</v>
      </c>
      <c r="AV304" s="25">
        <v>150.77000000000001</v>
      </c>
      <c r="AW304" s="25">
        <v>222.719999999999</v>
      </c>
      <c r="AX304" s="26">
        <v>171</v>
      </c>
      <c r="AY304" s="27">
        <v>213.38800000000001</v>
      </c>
      <c r="AZ304" s="26">
        <v>140</v>
      </c>
      <c r="BA304" s="27">
        <v>209.20999999999901</v>
      </c>
      <c r="BB304" s="26">
        <v>136</v>
      </c>
      <c r="BC304" s="13"/>
      <c r="BD304" s="16">
        <v>17.8</v>
      </c>
      <c r="BE304" s="16">
        <v>3.2</v>
      </c>
      <c r="BF304" s="16">
        <v>17.8</v>
      </c>
      <c r="BG304" s="16">
        <v>99.6</v>
      </c>
      <c r="BH304" s="13">
        <v>2</v>
      </c>
      <c r="BI304" s="13">
        <v>1</v>
      </c>
      <c r="BJ304" s="13">
        <v>1</v>
      </c>
      <c r="BK304" s="13">
        <v>2</v>
      </c>
      <c r="BL304" s="13">
        <v>2</v>
      </c>
      <c r="BM304" s="13">
        <v>2</v>
      </c>
      <c r="BN304" s="13">
        <v>1</v>
      </c>
      <c r="BO304" s="13">
        <v>1</v>
      </c>
    </row>
    <row r="305" spans="1:67" ht="15.6" x14ac:dyDescent="0.3">
      <c r="A305">
        <v>289</v>
      </c>
      <c r="B305" t="s">
        <v>409</v>
      </c>
      <c r="C305" s="9">
        <v>242331</v>
      </c>
      <c r="D305" s="11">
        <v>288</v>
      </c>
      <c r="E305" s="11">
        <v>223285</v>
      </c>
      <c r="F305" s="11">
        <v>2022</v>
      </c>
      <c r="G305" s="5" t="s">
        <v>69</v>
      </c>
      <c r="H305" s="5">
        <v>2021</v>
      </c>
      <c r="I305" s="5" t="s">
        <v>383</v>
      </c>
      <c r="J305" s="5">
        <v>1</v>
      </c>
      <c r="K305" s="5">
        <v>1</v>
      </c>
      <c r="L305" s="5" t="s">
        <v>62</v>
      </c>
      <c r="M305" s="5">
        <v>6.46</v>
      </c>
      <c r="N305" s="5">
        <v>11.1</v>
      </c>
      <c r="O305" s="5">
        <v>14.3</v>
      </c>
      <c r="P305" s="5">
        <v>12.52</v>
      </c>
      <c r="Q305" s="5">
        <v>1.55</v>
      </c>
      <c r="R305" s="5">
        <v>1.28</v>
      </c>
      <c r="S305" s="5">
        <v>2.77</v>
      </c>
      <c r="T305" s="5">
        <v>3.07</v>
      </c>
      <c r="U305" s="5">
        <v>18.920000000000002</v>
      </c>
      <c r="V305" s="5">
        <v>12.92</v>
      </c>
      <c r="W305" s="5">
        <v>-0.21</v>
      </c>
      <c r="X305" s="5">
        <v>-0.56000000000000005</v>
      </c>
      <c r="Y305" s="5">
        <v>-3.06</v>
      </c>
      <c r="Z305" s="5">
        <v>-11.03</v>
      </c>
      <c r="AA305" s="5">
        <v>16.89</v>
      </c>
      <c r="AB305" s="5">
        <v>6.05</v>
      </c>
      <c r="AC305" s="5">
        <v>-67.56</v>
      </c>
      <c r="AD305" s="5">
        <v>-1.32</v>
      </c>
      <c r="AE305" s="5">
        <v>-0.83</v>
      </c>
      <c r="AF305" s="5">
        <v>-0.09</v>
      </c>
      <c r="AG305" s="5">
        <v>0</v>
      </c>
      <c r="AH305" s="5">
        <v>0.26</v>
      </c>
      <c r="AI305" s="5">
        <v>0.24</v>
      </c>
      <c r="AJ305" s="5">
        <v>0.04</v>
      </c>
      <c r="AK305" s="5">
        <v>0.01</v>
      </c>
      <c r="AL305" s="5">
        <v>0.14000000000000001</v>
      </c>
      <c r="AM305" s="5">
        <v>7.0000000000000007E-2</v>
      </c>
      <c r="AN305" s="5">
        <v>-0.05</v>
      </c>
      <c r="AO305" s="5">
        <v>-0.54</v>
      </c>
      <c r="AP305" s="5">
        <v>1.49</v>
      </c>
      <c r="AQ305" s="5">
        <v>0</v>
      </c>
      <c r="AR305" s="5">
        <v>-0.47</v>
      </c>
      <c r="AS305" s="5">
        <v>-0.12</v>
      </c>
      <c r="AT305" s="5">
        <v>-0.62</v>
      </c>
      <c r="AU305" s="5">
        <v>0.39</v>
      </c>
      <c r="AV305" s="25">
        <v>163.44</v>
      </c>
      <c r="AW305" s="25">
        <v>238.155</v>
      </c>
      <c r="AX305" s="26">
        <v>59</v>
      </c>
      <c r="AY305" s="27">
        <v>227.42</v>
      </c>
      <c r="AZ305" s="26">
        <v>51</v>
      </c>
      <c r="BA305" s="27">
        <v>225.666</v>
      </c>
      <c r="BB305" s="26">
        <v>29</v>
      </c>
      <c r="BC305" s="13"/>
      <c r="BD305" s="16">
        <v>17.3</v>
      </c>
      <c r="BE305" s="16">
        <v>2.5</v>
      </c>
      <c r="BF305" s="16">
        <v>14.7</v>
      </c>
      <c r="BG305" s="16">
        <v>99.5</v>
      </c>
      <c r="BH305" s="13">
        <v>2</v>
      </c>
      <c r="BI305" s="13">
        <v>1</v>
      </c>
      <c r="BJ305" s="13">
        <v>1</v>
      </c>
      <c r="BK305" s="13">
        <v>2</v>
      </c>
      <c r="BL305" s="13">
        <v>2</v>
      </c>
      <c r="BM305" s="13">
        <v>1</v>
      </c>
      <c r="BN305" s="13">
        <v>1</v>
      </c>
      <c r="BO305" s="13">
        <v>1</v>
      </c>
    </row>
    <row r="306" spans="1:67" ht="15.6" x14ac:dyDescent="0.3">
      <c r="A306">
        <v>290</v>
      </c>
      <c r="B306" t="s">
        <v>408</v>
      </c>
      <c r="C306" s="9">
        <v>242471</v>
      </c>
      <c r="D306" s="11">
        <v>289</v>
      </c>
      <c r="E306" s="11">
        <v>200716</v>
      </c>
      <c r="F306" s="11">
        <v>2020</v>
      </c>
      <c r="G306" s="5" t="s">
        <v>233</v>
      </c>
      <c r="H306" s="5">
        <v>2022</v>
      </c>
      <c r="I306" s="5" t="s">
        <v>384</v>
      </c>
      <c r="J306" s="5">
        <v>1</v>
      </c>
      <c r="K306" s="5">
        <v>1</v>
      </c>
      <c r="L306" s="5" t="s">
        <v>62</v>
      </c>
      <c r="M306" s="5">
        <v>4.3499999999999996</v>
      </c>
      <c r="N306" s="5">
        <v>7.41</v>
      </c>
      <c r="O306" s="5">
        <v>10.47</v>
      </c>
      <c r="P306" s="5">
        <v>9.19</v>
      </c>
      <c r="Q306" s="5">
        <v>1.77</v>
      </c>
      <c r="R306" s="5">
        <v>1.34</v>
      </c>
      <c r="S306" s="5">
        <v>2.82</v>
      </c>
      <c r="T306" s="5">
        <v>3.14</v>
      </c>
      <c r="U306" s="5">
        <v>22.27</v>
      </c>
      <c r="V306" s="5">
        <v>21.48</v>
      </c>
      <c r="W306" s="5">
        <v>0.63</v>
      </c>
      <c r="X306" s="5">
        <v>0.41</v>
      </c>
      <c r="Y306" s="5">
        <v>-1.55</v>
      </c>
      <c r="Z306" s="5">
        <v>-14.32</v>
      </c>
      <c r="AA306" s="5">
        <v>19.84</v>
      </c>
      <c r="AB306" s="5">
        <v>7.95</v>
      </c>
      <c r="AC306" s="5">
        <v>-51.03</v>
      </c>
      <c r="AD306" s="5">
        <v>-1.18</v>
      </c>
      <c r="AE306" s="5">
        <v>-0.15</v>
      </c>
      <c r="AF306" s="5">
        <v>-0.06</v>
      </c>
      <c r="AG306" s="5">
        <v>0</v>
      </c>
      <c r="AH306" s="5">
        <v>0.21</v>
      </c>
      <c r="AI306" s="5">
        <v>0.03</v>
      </c>
      <c r="AJ306" s="5">
        <v>0.06</v>
      </c>
      <c r="AK306" s="5">
        <v>-0.01</v>
      </c>
      <c r="AL306" s="5">
        <v>0.14000000000000001</v>
      </c>
      <c r="AM306" s="5">
        <v>0.03</v>
      </c>
      <c r="AN306" s="5">
        <v>-0.21</v>
      </c>
      <c r="AO306" s="5">
        <v>0.17</v>
      </c>
      <c r="AP306" s="5">
        <v>-3.42</v>
      </c>
      <c r="AQ306" s="5">
        <v>0</v>
      </c>
      <c r="AR306" s="5">
        <v>-0.19</v>
      </c>
      <c r="AS306" s="5">
        <v>-0.05</v>
      </c>
      <c r="AT306" s="5">
        <v>-0.22</v>
      </c>
      <c r="AU306" s="5">
        <v>0.39</v>
      </c>
      <c r="AV306" s="25">
        <v>152.93</v>
      </c>
      <c r="AW306" s="25">
        <v>214.75899999999899</v>
      </c>
      <c r="AX306" s="26">
        <v>224</v>
      </c>
      <c r="AY306" s="27">
        <v>199.60149999999999</v>
      </c>
      <c r="AZ306" s="26">
        <v>236</v>
      </c>
      <c r="BA306" s="27">
        <v>200.62849999999901</v>
      </c>
      <c r="BB306" s="26">
        <v>207</v>
      </c>
      <c r="BC306" s="13"/>
      <c r="BD306" s="16">
        <v>18.899999999999999</v>
      </c>
      <c r="BE306" s="16">
        <v>3.3</v>
      </c>
      <c r="BF306" s="16">
        <v>17.7</v>
      </c>
      <c r="BG306" s="16">
        <v>99.3</v>
      </c>
      <c r="BH306" s="13">
        <v>2</v>
      </c>
      <c r="BI306" s="13">
        <v>2</v>
      </c>
      <c r="BJ306" s="13">
        <v>2</v>
      </c>
      <c r="BK306" s="13">
        <v>2</v>
      </c>
      <c r="BL306" s="13">
        <v>2</v>
      </c>
      <c r="BM306" s="13">
        <v>2</v>
      </c>
      <c r="BN306" s="13">
        <v>1</v>
      </c>
      <c r="BO306" s="13">
        <v>1</v>
      </c>
    </row>
    <row r="307" spans="1:67" ht="15.6" x14ac:dyDescent="0.3">
      <c r="A307">
        <v>291</v>
      </c>
      <c r="B307" t="s">
        <v>407</v>
      </c>
      <c r="C307" s="9">
        <v>240221</v>
      </c>
      <c r="D307" s="11">
        <v>290</v>
      </c>
      <c r="E307" s="11">
        <v>211938</v>
      </c>
      <c r="F307" s="11">
        <v>2021</v>
      </c>
      <c r="G307" s="5" t="s">
        <v>67</v>
      </c>
      <c r="H307" s="5">
        <v>2017</v>
      </c>
      <c r="I307" s="5" t="s">
        <v>385</v>
      </c>
      <c r="J307" s="5">
        <v>2</v>
      </c>
      <c r="K307" s="5">
        <v>1</v>
      </c>
      <c r="L307" s="5" t="s">
        <v>62</v>
      </c>
      <c r="M307" s="5">
        <v>4.26</v>
      </c>
      <c r="N307" s="5">
        <v>6.68</v>
      </c>
      <c r="O307" s="5">
        <v>8.58</v>
      </c>
      <c r="P307" s="5">
        <v>8.08</v>
      </c>
      <c r="Q307" s="5">
        <v>0.71</v>
      </c>
      <c r="R307" s="5">
        <v>-0.12</v>
      </c>
      <c r="S307" s="5">
        <v>0.68</v>
      </c>
      <c r="T307" s="5">
        <v>0.52</v>
      </c>
      <c r="U307" s="5">
        <v>25.46</v>
      </c>
      <c r="V307" s="5">
        <v>19.760000000000002</v>
      </c>
      <c r="W307" s="5">
        <v>-0.66</v>
      </c>
      <c r="X307" s="5">
        <v>-0.84</v>
      </c>
      <c r="Y307" s="5">
        <v>-0.62</v>
      </c>
      <c r="Z307" s="5">
        <v>-14.68</v>
      </c>
      <c r="AA307" s="5">
        <v>21.35</v>
      </c>
      <c r="AB307" s="5">
        <v>1.03</v>
      </c>
      <c r="AC307" s="5">
        <v>-64.81</v>
      </c>
      <c r="AD307" s="5">
        <v>-0.97</v>
      </c>
      <c r="AE307" s="5">
        <v>0.19</v>
      </c>
      <c r="AF307" s="5">
        <v>0.05</v>
      </c>
      <c r="AG307" s="5">
        <v>0</v>
      </c>
      <c r="AH307" s="5">
        <v>0.15</v>
      </c>
      <c r="AI307" s="5">
        <v>-0.06</v>
      </c>
      <c r="AJ307" s="5">
        <v>0.02</v>
      </c>
      <c r="AK307" s="5">
        <v>-0.01</v>
      </c>
      <c r="AL307" s="5">
        <v>0.02</v>
      </c>
      <c r="AM307" s="5">
        <v>0.08</v>
      </c>
      <c r="AN307" s="5">
        <v>-0.16</v>
      </c>
      <c r="AO307" s="5">
        <v>-0.35</v>
      </c>
      <c r="AP307" s="5">
        <v>2.48</v>
      </c>
      <c r="AQ307" s="5">
        <v>0</v>
      </c>
      <c r="AR307" s="5">
        <v>-0.62</v>
      </c>
      <c r="AS307" s="5">
        <v>-0.72</v>
      </c>
      <c r="AT307" s="5">
        <v>-0.63</v>
      </c>
      <c r="AU307" s="5">
        <v>0.19</v>
      </c>
      <c r="AV307" s="25">
        <v>155.21</v>
      </c>
      <c r="AW307" s="25">
        <v>212.82900000000001</v>
      </c>
      <c r="AX307" s="26">
        <v>232</v>
      </c>
      <c r="AY307" s="27">
        <v>205.64</v>
      </c>
      <c r="AZ307" s="26">
        <v>201</v>
      </c>
      <c r="BA307" s="27">
        <v>188.029</v>
      </c>
      <c r="BB307" s="26">
        <v>278</v>
      </c>
      <c r="BC307" s="13"/>
      <c r="BD307" s="16">
        <v>18.5</v>
      </c>
      <c r="BE307" s="16">
        <v>3.4</v>
      </c>
      <c r="BF307" s="16">
        <v>18.600000000000001</v>
      </c>
      <c r="BG307" s="16">
        <v>99.5</v>
      </c>
      <c r="BH307" s="13">
        <v>2</v>
      </c>
      <c r="BI307" s="13">
        <v>1</v>
      </c>
      <c r="BJ307" s="13">
        <v>1</v>
      </c>
      <c r="BK307" s="13">
        <v>2</v>
      </c>
      <c r="BL307" s="13">
        <v>2</v>
      </c>
      <c r="BM307" s="13">
        <v>1</v>
      </c>
      <c r="BN307" s="13">
        <v>1</v>
      </c>
      <c r="BO307" s="13">
        <v>1</v>
      </c>
    </row>
    <row r="308" spans="1:67" ht="15.6" x14ac:dyDescent="0.3">
      <c r="A308">
        <v>292</v>
      </c>
      <c r="B308" t="s">
        <v>406</v>
      </c>
      <c r="C308" s="9">
        <v>240837</v>
      </c>
      <c r="D308" s="11">
        <v>291</v>
      </c>
      <c r="E308" s="11" t="s">
        <v>703</v>
      </c>
      <c r="F308" s="11">
        <v>2020</v>
      </c>
      <c r="G308" s="5" t="s">
        <v>84</v>
      </c>
      <c r="H308" s="5">
        <v>2021</v>
      </c>
      <c r="I308" s="5" t="s">
        <v>386</v>
      </c>
      <c r="J308" s="5">
        <v>2</v>
      </c>
      <c r="K308" s="5">
        <v>2</v>
      </c>
      <c r="L308" s="5" t="s">
        <v>62</v>
      </c>
      <c r="M308" s="5">
        <v>6.38</v>
      </c>
      <c r="N308" s="5">
        <v>11.35</v>
      </c>
      <c r="O308" s="5">
        <v>13.94</v>
      </c>
      <c r="P308" s="5">
        <v>11.59</v>
      </c>
      <c r="Q308" s="5">
        <v>0.65</v>
      </c>
      <c r="R308" s="5">
        <v>0.8</v>
      </c>
      <c r="S308" s="5">
        <v>1.51</v>
      </c>
      <c r="T308" s="5">
        <v>2.1</v>
      </c>
      <c r="U308" s="5">
        <v>19.68</v>
      </c>
      <c r="V308" s="5">
        <v>15.48</v>
      </c>
      <c r="W308" s="5">
        <v>-0.4</v>
      </c>
      <c r="X308" s="5">
        <v>-0.46</v>
      </c>
      <c r="Y308" s="5">
        <v>-1.38</v>
      </c>
      <c r="Z308" s="5">
        <v>-8.74</v>
      </c>
      <c r="AA308" s="5">
        <v>16.850000000000001</v>
      </c>
      <c r="AB308" s="5">
        <v>0.39</v>
      </c>
      <c r="AC308" s="5">
        <v>-35</v>
      </c>
      <c r="AD308" s="5">
        <v>-1</v>
      </c>
      <c r="AE308" s="5">
        <v>-0.21</v>
      </c>
      <c r="AF308" s="5">
        <v>-0.34</v>
      </c>
      <c r="AG308" s="5">
        <v>0</v>
      </c>
      <c r="AH308" s="5">
        <v>0.17</v>
      </c>
      <c r="AI308" s="5">
        <v>0.16</v>
      </c>
      <c r="AJ308" s="5">
        <v>0.01</v>
      </c>
      <c r="AK308" s="5">
        <v>0.05</v>
      </c>
      <c r="AL308" s="5">
        <v>0.17</v>
      </c>
      <c r="AM308" s="5">
        <v>0.03</v>
      </c>
      <c r="AN308" s="5">
        <v>-0.34</v>
      </c>
      <c r="AO308" s="5">
        <v>-0.73</v>
      </c>
      <c r="AP308" s="5">
        <v>2.88</v>
      </c>
      <c r="AQ308" s="5">
        <v>0</v>
      </c>
      <c r="AR308" s="5">
        <v>-0.37</v>
      </c>
      <c r="AS308" s="5">
        <v>-0.27</v>
      </c>
      <c r="AT308" s="5">
        <v>-0.2</v>
      </c>
      <c r="AU308" s="5">
        <v>0.36</v>
      </c>
      <c r="AV308" s="25">
        <v>152.19</v>
      </c>
      <c r="AW308" s="25">
        <v>217.24099999999899</v>
      </c>
      <c r="AX308" s="26">
        <v>210</v>
      </c>
      <c r="AY308" s="27">
        <v>207.91699999999901</v>
      </c>
      <c r="AZ308" s="26">
        <v>185</v>
      </c>
      <c r="BA308" s="27">
        <v>202.1335</v>
      </c>
      <c r="BB308" s="26">
        <v>199</v>
      </c>
      <c r="BC308" s="13"/>
      <c r="BD308" s="16">
        <v>17.5</v>
      </c>
      <c r="BE308" s="16">
        <v>3.1</v>
      </c>
      <c r="BF308" s="16">
        <v>17.7</v>
      </c>
      <c r="BG308" s="16">
        <v>99.6</v>
      </c>
      <c r="BH308" s="13">
        <v>2</v>
      </c>
      <c r="BI308" s="13">
        <v>1</v>
      </c>
      <c r="BJ308" s="13">
        <v>2</v>
      </c>
      <c r="BK308" s="13">
        <v>2</v>
      </c>
      <c r="BL308" s="13">
        <v>2</v>
      </c>
      <c r="BM308" s="13">
        <v>2</v>
      </c>
      <c r="BN308" s="13">
        <v>1</v>
      </c>
      <c r="BO308" s="13">
        <v>3</v>
      </c>
    </row>
    <row r="309" spans="1:67" ht="15.6" x14ac:dyDescent="0.3">
      <c r="A309">
        <v>293</v>
      </c>
      <c r="B309" t="s">
        <v>405</v>
      </c>
      <c r="C309" s="9">
        <v>240570</v>
      </c>
      <c r="D309" s="11">
        <v>292</v>
      </c>
      <c r="E309" s="11">
        <v>222333</v>
      </c>
      <c r="F309" s="11">
        <v>2022</v>
      </c>
      <c r="G309" s="5" t="s">
        <v>60</v>
      </c>
      <c r="H309" s="5">
        <v>2019</v>
      </c>
      <c r="I309" s="5" t="s">
        <v>116</v>
      </c>
      <c r="J309" s="5">
        <v>2</v>
      </c>
      <c r="K309" s="5">
        <v>2</v>
      </c>
      <c r="L309" s="5" t="s">
        <v>62</v>
      </c>
      <c r="M309" s="5">
        <v>5.57</v>
      </c>
      <c r="N309" s="5">
        <v>8.65</v>
      </c>
      <c r="O309" s="5">
        <v>11.1</v>
      </c>
      <c r="P309" s="5">
        <v>7.96</v>
      </c>
      <c r="Q309" s="5">
        <v>1.69</v>
      </c>
      <c r="R309" s="5">
        <v>1.35</v>
      </c>
      <c r="S309" s="5">
        <v>1.36</v>
      </c>
      <c r="T309" s="5">
        <v>1.72</v>
      </c>
      <c r="U309" s="5">
        <v>10.76</v>
      </c>
      <c r="V309" s="5">
        <v>6.13</v>
      </c>
      <c r="W309" s="5">
        <v>-0.87</v>
      </c>
      <c r="X309" s="5">
        <v>-1.07</v>
      </c>
      <c r="Y309" s="5">
        <v>-0.96</v>
      </c>
      <c r="Z309" s="5">
        <v>-7.51</v>
      </c>
      <c r="AA309" s="5">
        <v>15.7</v>
      </c>
      <c r="AB309" s="5">
        <v>-1.57</v>
      </c>
      <c r="AC309" s="5">
        <v>-51.06</v>
      </c>
      <c r="AD309" s="5">
        <v>-1.31</v>
      </c>
      <c r="AE309" s="5">
        <v>-0.56000000000000005</v>
      </c>
      <c r="AF309" s="5">
        <v>-0.44</v>
      </c>
      <c r="AG309" s="5">
        <v>0</v>
      </c>
      <c r="AH309" s="5">
        <v>0.26</v>
      </c>
      <c r="AI309" s="5">
        <v>0.04</v>
      </c>
      <c r="AJ309" s="5">
        <v>0.06</v>
      </c>
      <c r="AK309" s="5">
        <v>0.01</v>
      </c>
      <c r="AL309" s="5">
        <v>0.13</v>
      </c>
      <c r="AM309" s="5">
        <v>7.0000000000000007E-2</v>
      </c>
      <c r="AN309" s="5">
        <v>1.3</v>
      </c>
      <c r="AO309" s="5">
        <v>-0.03</v>
      </c>
      <c r="AP309" s="5">
        <v>1.57</v>
      </c>
      <c r="AQ309" s="5">
        <v>0</v>
      </c>
      <c r="AR309" s="5">
        <v>-0.7</v>
      </c>
      <c r="AS309" s="5">
        <v>-1.03</v>
      </c>
      <c r="AT309" s="5">
        <v>-0.76</v>
      </c>
      <c r="AU309" s="5">
        <v>0.3</v>
      </c>
      <c r="AV309" s="25">
        <v>152.88</v>
      </c>
      <c r="AW309" s="25">
        <v>230.75200000000001</v>
      </c>
      <c r="AX309" s="26">
        <v>104</v>
      </c>
      <c r="AY309" s="27">
        <v>218.7475</v>
      </c>
      <c r="AZ309" s="26">
        <v>100</v>
      </c>
      <c r="BA309" s="27">
        <v>216.666</v>
      </c>
      <c r="BB309" s="26">
        <v>85</v>
      </c>
      <c r="BC309" s="13"/>
      <c r="BD309" s="16">
        <v>17</v>
      </c>
      <c r="BE309" s="16">
        <v>2.9</v>
      </c>
      <c r="BF309" s="16">
        <v>17.2</v>
      </c>
      <c r="BG309" s="16">
        <v>99.7</v>
      </c>
      <c r="BH309" s="13">
        <v>2</v>
      </c>
      <c r="BI309" s="13">
        <v>1</v>
      </c>
      <c r="BJ309" s="13">
        <v>1</v>
      </c>
      <c r="BK309" s="13">
        <v>3</v>
      </c>
      <c r="BL309" s="13">
        <v>2</v>
      </c>
      <c r="BM309" s="13">
        <v>2</v>
      </c>
      <c r="BN309" s="13">
        <v>1</v>
      </c>
      <c r="BO309" s="13">
        <v>2</v>
      </c>
    </row>
    <row r="310" spans="1:67" ht="15.6" x14ac:dyDescent="0.3">
      <c r="A310">
        <v>294</v>
      </c>
      <c r="B310" t="s">
        <v>404</v>
      </c>
      <c r="C310" s="9">
        <v>240118</v>
      </c>
      <c r="D310" s="11">
        <v>293</v>
      </c>
      <c r="E310" s="11">
        <v>230341</v>
      </c>
      <c r="F310" s="11">
        <v>2023</v>
      </c>
      <c r="G310" s="5" t="s">
        <v>177</v>
      </c>
      <c r="H310" s="5">
        <v>2021</v>
      </c>
      <c r="I310" s="5" t="s">
        <v>387</v>
      </c>
      <c r="J310" s="5">
        <v>2</v>
      </c>
      <c r="K310" s="5">
        <v>1</v>
      </c>
      <c r="L310" s="5" t="s">
        <v>59</v>
      </c>
      <c r="M310" s="5">
        <v>6.32</v>
      </c>
      <c r="N310" s="5">
        <v>9.25</v>
      </c>
      <c r="O310" s="5">
        <v>11.49</v>
      </c>
      <c r="P310" s="5">
        <v>9.8800000000000008</v>
      </c>
      <c r="Q310" s="5">
        <v>0.91</v>
      </c>
      <c r="R310" s="5">
        <v>0.79</v>
      </c>
      <c r="S310" s="5">
        <v>0.34</v>
      </c>
      <c r="T310" s="5">
        <v>0.6</v>
      </c>
      <c r="U310" s="5">
        <v>26.9</v>
      </c>
      <c r="V310" s="5">
        <v>21.99</v>
      </c>
      <c r="W310" s="5">
        <v>-0.09</v>
      </c>
      <c r="X310" s="5">
        <v>-0.82</v>
      </c>
      <c r="Y310" s="5">
        <v>-1.25</v>
      </c>
      <c r="Z310" s="5">
        <v>-19.670000000000002</v>
      </c>
      <c r="AA310" s="5">
        <v>24.15</v>
      </c>
      <c r="AB310" s="5">
        <v>0.22</v>
      </c>
      <c r="AC310" s="5">
        <v>-29.88</v>
      </c>
      <c r="AD310" s="5">
        <v>-0.72</v>
      </c>
      <c r="AE310" s="5">
        <v>-0.83</v>
      </c>
      <c r="AF310" s="5">
        <v>0.15</v>
      </c>
      <c r="AG310" s="5">
        <v>0</v>
      </c>
      <c r="AH310" s="5">
        <v>0.2</v>
      </c>
      <c r="AI310" s="5">
        <v>0.04</v>
      </c>
      <c r="AJ310" s="5">
        <v>0.05</v>
      </c>
      <c r="AK310" s="5">
        <v>0.02</v>
      </c>
      <c r="AL310" s="5">
        <v>0.11</v>
      </c>
      <c r="AM310" s="5">
        <v>0.04</v>
      </c>
      <c r="AN310" s="5">
        <v>0.05</v>
      </c>
      <c r="AO310" s="5">
        <v>-0.24</v>
      </c>
      <c r="AP310" s="5">
        <v>2.68</v>
      </c>
      <c r="AQ310" s="5">
        <v>0</v>
      </c>
      <c r="AR310" s="5">
        <v>0.11</v>
      </c>
      <c r="AS310" s="5">
        <v>0.69</v>
      </c>
      <c r="AT310" s="5">
        <v>-0.11</v>
      </c>
      <c r="AU310" s="5">
        <v>0.31</v>
      </c>
      <c r="AV310" s="25">
        <v>155.53</v>
      </c>
      <c r="AW310" s="25">
        <v>210.83250000000001</v>
      </c>
      <c r="AX310" s="26">
        <v>241</v>
      </c>
      <c r="AY310" s="27">
        <v>200.67399999999901</v>
      </c>
      <c r="AZ310" s="26">
        <v>226</v>
      </c>
      <c r="BA310" s="27">
        <v>188.435</v>
      </c>
      <c r="BB310" s="26">
        <v>277</v>
      </c>
      <c r="BC310" s="13" t="s">
        <v>722</v>
      </c>
      <c r="BD310" s="16">
        <v>17.7</v>
      </c>
      <c r="BE310" s="16">
        <v>2.5</v>
      </c>
      <c r="BF310" s="16">
        <v>14.1</v>
      </c>
      <c r="BG310" s="16">
        <v>99.5</v>
      </c>
      <c r="BH310" s="13">
        <v>2</v>
      </c>
      <c r="BI310" s="13">
        <v>1</v>
      </c>
      <c r="BJ310" s="13">
        <v>1</v>
      </c>
      <c r="BK310" s="13">
        <v>2</v>
      </c>
      <c r="BL310" s="13">
        <v>2</v>
      </c>
      <c r="BM310" s="13">
        <v>2</v>
      </c>
      <c r="BN310" s="13">
        <v>1</v>
      </c>
      <c r="BO310" s="13">
        <v>2</v>
      </c>
    </row>
    <row r="311" spans="1:67" ht="15.6" x14ac:dyDescent="0.3">
      <c r="A311">
        <v>295</v>
      </c>
      <c r="B311" t="s">
        <v>403</v>
      </c>
      <c r="C311" s="9">
        <v>242052</v>
      </c>
      <c r="D311" s="11">
        <v>294</v>
      </c>
      <c r="E311" s="11" t="s">
        <v>703</v>
      </c>
      <c r="F311" s="11">
        <v>2020</v>
      </c>
      <c r="G311" s="5" t="s">
        <v>84</v>
      </c>
      <c r="H311" s="5">
        <v>2019</v>
      </c>
      <c r="I311" s="5" t="s">
        <v>388</v>
      </c>
      <c r="J311" s="5">
        <v>1</v>
      </c>
      <c r="K311" s="5">
        <v>1</v>
      </c>
      <c r="L311" s="5" t="s">
        <v>62</v>
      </c>
      <c r="M311" s="5">
        <v>7.07</v>
      </c>
      <c r="N311" s="5">
        <v>10.67</v>
      </c>
      <c r="O311" s="5">
        <v>13.86</v>
      </c>
      <c r="P311" s="5">
        <v>10.99</v>
      </c>
      <c r="Q311" s="5">
        <v>0.76</v>
      </c>
      <c r="R311" s="5">
        <v>0.63</v>
      </c>
      <c r="S311" s="5">
        <v>2.57</v>
      </c>
      <c r="T311" s="5">
        <v>3.01</v>
      </c>
      <c r="U311" s="5">
        <v>33.89</v>
      </c>
      <c r="V311" s="5">
        <v>24.17</v>
      </c>
      <c r="W311" s="5">
        <v>0.38</v>
      </c>
      <c r="X311" s="5">
        <v>0.16</v>
      </c>
      <c r="Y311" s="5">
        <v>-1.18</v>
      </c>
      <c r="Z311" s="5">
        <v>-13.16</v>
      </c>
      <c r="AA311" s="5">
        <v>17.37</v>
      </c>
      <c r="AB311" s="5">
        <v>0.88</v>
      </c>
      <c r="AC311" s="5">
        <v>-39.64</v>
      </c>
      <c r="AD311" s="5">
        <v>-0.85</v>
      </c>
      <c r="AE311" s="5">
        <v>-0.28000000000000003</v>
      </c>
      <c r="AF311" s="5">
        <v>-0.09</v>
      </c>
      <c r="AG311" s="5">
        <v>0</v>
      </c>
      <c r="AH311" s="5">
        <v>0.2</v>
      </c>
      <c r="AI311" s="5">
        <v>0.23</v>
      </c>
      <c r="AJ311" s="5">
        <v>0.03</v>
      </c>
      <c r="AK311" s="5">
        <v>0.05</v>
      </c>
      <c r="AL311" s="5">
        <v>0.21</v>
      </c>
      <c r="AM311" s="5">
        <v>0.01</v>
      </c>
      <c r="AN311" s="5">
        <v>-1</v>
      </c>
      <c r="AO311" s="5">
        <v>-1.1399999999999999</v>
      </c>
      <c r="AP311" s="5">
        <v>2.71</v>
      </c>
      <c r="AQ311" s="5">
        <v>0</v>
      </c>
      <c r="AR311" s="5">
        <v>-0.09</v>
      </c>
      <c r="AS311" s="5">
        <v>-0.02</v>
      </c>
      <c r="AT311" s="5">
        <v>-0.18</v>
      </c>
      <c r="AU311" s="5">
        <v>0.41</v>
      </c>
      <c r="AV311" s="25">
        <v>160.59</v>
      </c>
      <c r="AW311" s="25">
        <v>225.142</v>
      </c>
      <c r="AX311" s="26">
        <v>150</v>
      </c>
      <c r="AY311" s="27">
        <v>220.036</v>
      </c>
      <c r="AZ311" s="26">
        <v>89</v>
      </c>
      <c r="BA311" s="27">
        <v>208.88149999999999</v>
      </c>
      <c r="BB311" s="26">
        <v>143</v>
      </c>
      <c r="BC311" s="13"/>
      <c r="BD311" s="16">
        <v>17.5</v>
      </c>
      <c r="BE311" s="16">
        <v>3.5</v>
      </c>
      <c r="BF311" s="16">
        <v>19.8</v>
      </c>
      <c r="BG311" s="16">
        <v>99.2</v>
      </c>
      <c r="BH311" s="13">
        <v>2</v>
      </c>
      <c r="BI311" s="13">
        <v>1</v>
      </c>
      <c r="BJ311" s="13">
        <v>2</v>
      </c>
      <c r="BK311" s="13">
        <v>3</v>
      </c>
      <c r="BL311" s="13">
        <v>2</v>
      </c>
      <c r="BM311" s="13">
        <v>2</v>
      </c>
      <c r="BN311" s="13">
        <v>1</v>
      </c>
      <c r="BO311" s="13">
        <v>3</v>
      </c>
    </row>
    <row r="312" spans="1:67" ht="15.6" x14ac:dyDescent="0.3">
      <c r="A312">
        <v>296</v>
      </c>
      <c r="B312" t="s">
        <v>402</v>
      </c>
      <c r="C312" s="9">
        <v>241060</v>
      </c>
      <c r="D312" s="11">
        <v>295</v>
      </c>
      <c r="E312" s="11">
        <v>230496</v>
      </c>
      <c r="F312" s="11">
        <v>2023</v>
      </c>
      <c r="G312" s="5" t="s">
        <v>152</v>
      </c>
      <c r="H312" s="5">
        <v>2020</v>
      </c>
      <c r="I312" s="5" t="s">
        <v>389</v>
      </c>
      <c r="J312" s="5">
        <v>2</v>
      </c>
      <c r="K312" s="5">
        <v>2</v>
      </c>
      <c r="L312" s="5" t="s">
        <v>62</v>
      </c>
      <c r="M312" s="5">
        <v>5.16</v>
      </c>
      <c r="N312" s="5">
        <v>8.16</v>
      </c>
      <c r="O312" s="5">
        <v>11.56</v>
      </c>
      <c r="P312" s="5">
        <v>10.96</v>
      </c>
      <c r="Q312" s="5">
        <v>0.95</v>
      </c>
      <c r="R312" s="5">
        <v>0.43</v>
      </c>
      <c r="S312" s="5">
        <v>0.21</v>
      </c>
      <c r="T312" s="5">
        <v>0.19</v>
      </c>
      <c r="U312" s="5">
        <v>21.71</v>
      </c>
      <c r="V312" s="5">
        <v>15.75</v>
      </c>
      <c r="W312" s="5">
        <v>0.63</v>
      </c>
      <c r="X312" s="5">
        <v>0.63</v>
      </c>
      <c r="Y312" s="5">
        <v>-3.01</v>
      </c>
      <c r="Z312" s="5">
        <v>-13.09</v>
      </c>
      <c r="AA312" s="5">
        <v>19.28</v>
      </c>
      <c r="AB312" s="5">
        <v>6.06</v>
      </c>
      <c r="AC312" s="5">
        <v>-53.14</v>
      </c>
      <c r="AD312" s="5">
        <v>-0.75</v>
      </c>
      <c r="AE312" s="5">
        <v>-0.66</v>
      </c>
      <c r="AF312" s="5">
        <v>-0.27</v>
      </c>
      <c r="AG312" s="5">
        <v>0</v>
      </c>
      <c r="AH312" s="5">
        <v>0.2</v>
      </c>
      <c r="AI312" s="5">
        <v>0.12</v>
      </c>
      <c r="AJ312" s="5">
        <v>0.05</v>
      </c>
      <c r="AK312" s="5">
        <v>0.03</v>
      </c>
      <c r="AL312" s="5">
        <v>7.0000000000000007E-2</v>
      </c>
      <c r="AM312" s="5">
        <v>7.0000000000000007E-2</v>
      </c>
      <c r="AN312" s="5">
        <v>0.87</v>
      </c>
      <c r="AO312" s="5">
        <v>-0.82</v>
      </c>
      <c r="AP312" s="5">
        <v>4.6399999999999997</v>
      </c>
      <c r="AQ312" s="5">
        <v>0</v>
      </c>
      <c r="AR312" s="5">
        <v>-0.35</v>
      </c>
      <c r="AS312" s="5">
        <v>-0.3</v>
      </c>
      <c r="AT312" s="5">
        <v>-0.72</v>
      </c>
      <c r="AU312" s="5">
        <v>0.2</v>
      </c>
      <c r="AV312" s="25">
        <v>150.13</v>
      </c>
      <c r="AW312" s="25">
        <v>205.46249999999901</v>
      </c>
      <c r="AX312" s="26">
        <v>277</v>
      </c>
      <c r="AY312" s="27">
        <v>189.020499999999</v>
      </c>
      <c r="AZ312" s="26">
        <v>283</v>
      </c>
      <c r="BA312" s="27">
        <v>191.75899999999999</v>
      </c>
      <c r="BB312" s="26">
        <v>260</v>
      </c>
      <c r="BC312" s="13" t="s">
        <v>722</v>
      </c>
      <c r="BD312" s="16">
        <v>19.899999999999999</v>
      </c>
      <c r="BE312" s="16">
        <v>2.8</v>
      </c>
      <c r="BF312" s="16">
        <v>14.3</v>
      </c>
      <c r="BG312" s="16">
        <v>99.9</v>
      </c>
      <c r="BH312" s="13">
        <v>2</v>
      </c>
      <c r="BI312" s="13">
        <v>1</v>
      </c>
      <c r="BJ312" s="13">
        <v>1</v>
      </c>
      <c r="BK312" s="13">
        <v>2</v>
      </c>
      <c r="BL312" s="13">
        <v>2</v>
      </c>
      <c r="BM312" s="13">
        <v>1</v>
      </c>
      <c r="BN312" s="13">
        <v>1</v>
      </c>
      <c r="BO312" s="13">
        <v>1</v>
      </c>
    </row>
    <row r="313" spans="1:67" ht="15.6" x14ac:dyDescent="0.3">
      <c r="A313">
        <v>297</v>
      </c>
      <c r="B313" t="s">
        <v>401</v>
      </c>
      <c r="C313" s="9">
        <v>240464</v>
      </c>
      <c r="D313" s="11">
        <v>296</v>
      </c>
      <c r="E313" s="11">
        <v>220239</v>
      </c>
      <c r="F313" s="11">
        <v>2022</v>
      </c>
      <c r="G313" s="5" t="s">
        <v>90</v>
      </c>
      <c r="H313" s="5">
        <v>2022</v>
      </c>
      <c r="I313" s="5" t="s">
        <v>390</v>
      </c>
      <c r="J313" s="5">
        <v>2</v>
      </c>
      <c r="K313" s="5">
        <v>1</v>
      </c>
      <c r="L313" s="5" t="s">
        <v>62</v>
      </c>
      <c r="M313" s="5">
        <v>4.1399999999999997</v>
      </c>
      <c r="N313" s="5">
        <v>6.14</v>
      </c>
      <c r="O313" s="5">
        <v>8.61</v>
      </c>
      <c r="P313" s="5">
        <v>4.66</v>
      </c>
      <c r="Q313" s="5">
        <v>2.0699999999999998</v>
      </c>
      <c r="R313" s="5">
        <v>1.62</v>
      </c>
      <c r="S313" s="5">
        <v>2.08</v>
      </c>
      <c r="T313" s="5">
        <v>2.35</v>
      </c>
      <c r="U313" s="5">
        <v>18.88</v>
      </c>
      <c r="V313" s="5">
        <v>12.12</v>
      </c>
      <c r="W313" s="5">
        <v>-0.53</v>
      </c>
      <c r="X313" s="5">
        <v>-0.67</v>
      </c>
      <c r="Y313" s="5">
        <v>-0.43</v>
      </c>
      <c r="Z313" s="5">
        <v>-12.3</v>
      </c>
      <c r="AA313" s="5">
        <v>18.8</v>
      </c>
      <c r="AB313" s="5">
        <v>-1.5</v>
      </c>
      <c r="AC313" s="5">
        <v>-66.319999999999993</v>
      </c>
      <c r="AD313" s="5">
        <v>-1.08</v>
      </c>
      <c r="AE313" s="5">
        <v>-0.14000000000000001</v>
      </c>
      <c r="AF313" s="5">
        <v>-0.33</v>
      </c>
      <c r="AG313" s="5">
        <v>0</v>
      </c>
      <c r="AH313" s="5">
        <v>0.21</v>
      </c>
      <c r="AI313" s="5">
        <v>7.0000000000000007E-2</v>
      </c>
      <c r="AJ313" s="5">
        <v>7.0000000000000007E-2</v>
      </c>
      <c r="AK313" s="5">
        <v>0.04</v>
      </c>
      <c r="AL313" s="5">
        <v>0.12</v>
      </c>
      <c r="AM313" s="5">
        <v>0.03</v>
      </c>
      <c r="AN313" s="5">
        <v>-1.25</v>
      </c>
      <c r="AO313" s="5">
        <v>0.6</v>
      </c>
      <c r="AP313" s="5">
        <v>-2.64</v>
      </c>
      <c r="AQ313" s="5">
        <v>0</v>
      </c>
      <c r="AR313" s="5">
        <v>-0.4</v>
      </c>
      <c r="AS313" s="5">
        <v>-0.31</v>
      </c>
      <c r="AT313" s="5">
        <v>0.09</v>
      </c>
      <c r="AU313" s="5">
        <v>0.37</v>
      </c>
      <c r="AV313" s="25">
        <v>151.72999999999999</v>
      </c>
      <c r="AW313" s="25">
        <v>227.83099999999999</v>
      </c>
      <c r="AX313" s="26">
        <v>129</v>
      </c>
      <c r="AY313" s="27">
        <v>215.536</v>
      </c>
      <c r="AZ313" s="26">
        <v>123</v>
      </c>
      <c r="BA313" s="27">
        <v>209.64400000000001</v>
      </c>
      <c r="BB313" s="26">
        <v>131</v>
      </c>
      <c r="BC313" s="13"/>
      <c r="BD313" s="16">
        <v>18.2</v>
      </c>
      <c r="BE313" s="16">
        <v>2.4</v>
      </c>
      <c r="BF313" s="16">
        <v>13.3</v>
      </c>
      <c r="BG313" s="16">
        <v>99.8</v>
      </c>
      <c r="BH313" s="13">
        <v>2</v>
      </c>
      <c r="BI313" s="13">
        <v>1</v>
      </c>
      <c r="BJ313" s="13">
        <v>2</v>
      </c>
      <c r="BK313" s="13">
        <v>2</v>
      </c>
      <c r="BL313" s="13">
        <v>2</v>
      </c>
      <c r="BM313" s="13">
        <v>3</v>
      </c>
      <c r="BN313" s="13">
        <v>1</v>
      </c>
      <c r="BO313" s="13">
        <v>3</v>
      </c>
    </row>
    <row r="314" spans="1:67" ht="15.6" x14ac:dyDescent="0.3">
      <c r="A314">
        <v>298</v>
      </c>
      <c r="B314" t="s">
        <v>400</v>
      </c>
      <c r="C314" s="9">
        <v>242315</v>
      </c>
      <c r="D314" s="11">
        <v>297</v>
      </c>
      <c r="E314" s="11">
        <v>230341</v>
      </c>
      <c r="F314" s="11">
        <v>2023</v>
      </c>
      <c r="G314" s="5" t="s">
        <v>177</v>
      </c>
      <c r="H314" s="5">
        <v>2017</v>
      </c>
      <c r="I314" s="5" t="s">
        <v>391</v>
      </c>
      <c r="J314" s="5">
        <v>1</v>
      </c>
      <c r="K314" s="5">
        <v>0</v>
      </c>
      <c r="L314" s="5" t="s">
        <v>59</v>
      </c>
      <c r="M314" s="5">
        <v>5.3</v>
      </c>
      <c r="N314" s="5">
        <v>7.88</v>
      </c>
      <c r="O314" s="5">
        <v>11.25</v>
      </c>
      <c r="P314" s="5">
        <v>8.9600000000000009</v>
      </c>
      <c r="Q314" s="5">
        <v>1.2</v>
      </c>
      <c r="R314" s="5">
        <v>1.06</v>
      </c>
      <c r="S314" s="5">
        <v>0.66</v>
      </c>
      <c r="T314" s="5">
        <v>1.07</v>
      </c>
      <c r="U314" s="5">
        <v>25.29</v>
      </c>
      <c r="V314" s="5">
        <v>16.829999999999998</v>
      </c>
      <c r="W314" s="5">
        <v>-0.39</v>
      </c>
      <c r="X314" s="5">
        <v>-1.04</v>
      </c>
      <c r="Y314" s="5">
        <v>-0.93</v>
      </c>
      <c r="Z314" s="5">
        <v>-13.85</v>
      </c>
      <c r="AA314" s="5">
        <v>16.690000000000001</v>
      </c>
      <c r="AB314" s="5">
        <v>-4.04</v>
      </c>
      <c r="AC314" s="5">
        <v>-55.48</v>
      </c>
      <c r="AD314" s="5">
        <v>-0.61</v>
      </c>
      <c r="AE314" s="5">
        <v>-0.46</v>
      </c>
      <c r="AF314" s="5">
        <v>0</v>
      </c>
      <c r="AG314" s="5">
        <v>0</v>
      </c>
      <c r="AH314" s="5">
        <v>0.21</v>
      </c>
      <c r="AI314" s="5">
        <v>0.15</v>
      </c>
      <c r="AJ314" s="5">
        <v>0.06</v>
      </c>
      <c r="AK314" s="5">
        <v>0</v>
      </c>
      <c r="AL314" s="5">
        <v>0.04</v>
      </c>
      <c r="AM314" s="5">
        <v>0.08</v>
      </c>
      <c r="AN314" s="5">
        <v>-0.63</v>
      </c>
      <c r="AO314" s="5">
        <v>-0.83</v>
      </c>
      <c r="AP314" s="5">
        <v>4.16</v>
      </c>
      <c r="AQ314" s="5">
        <v>0</v>
      </c>
      <c r="AR314" s="5">
        <v>-0.05</v>
      </c>
      <c r="AS314" s="5">
        <v>0.09</v>
      </c>
      <c r="AT314" s="5">
        <v>-0.34</v>
      </c>
      <c r="AU314" s="5">
        <v>0.31</v>
      </c>
      <c r="AV314" s="25">
        <v>154.61000000000001</v>
      </c>
      <c r="AW314" s="25">
        <v>215.101</v>
      </c>
      <c r="AX314" s="26">
        <v>222</v>
      </c>
      <c r="AY314" s="27">
        <v>212.563999999999</v>
      </c>
      <c r="AZ314" s="26">
        <v>147</v>
      </c>
      <c r="BA314" s="27">
        <v>195.35299999999901</v>
      </c>
      <c r="BB314" s="26">
        <v>243</v>
      </c>
      <c r="BC314" s="13" t="s">
        <v>722</v>
      </c>
      <c r="BD314" s="16">
        <v>17.3</v>
      </c>
      <c r="BE314" s="16">
        <v>2.9</v>
      </c>
      <c r="BF314" s="16">
        <v>17</v>
      </c>
      <c r="BG314" s="16">
        <v>99.6</v>
      </c>
      <c r="BH314" s="13"/>
      <c r="BI314" s="13"/>
      <c r="BJ314" s="13"/>
      <c r="BK314" s="13"/>
      <c r="BL314" s="13"/>
      <c r="BM314" s="13"/>
      <c r="BN314" s="13"/>
      <c r="BO314" s="13"/>
    </row>
    <row r="315" spans="1:67" ht="15.6" x14ac:dyDescent="0.3">
      <c r="A315">
        <v>299</v>
      </c>
      <c r="B315" t="s">
        <v>399</v>
      </c>
      <c r="C315" s="9">
        <v>240325</v>
      </c>
      <c r="D315" s="11">
        <v>298</v>
      </c>
      <c r="E315" s="11">
        <v>222364</v>
      </c>
      <c r="F315" s="11">
        <v>2022</v>
      </c>
      <c r="G315" s="5" t="s">
        <v>65</v>
      </c>
      <c r="H315" s="5">
        <v>2022</v>
      </c>
      <c r="I315" s="5" t="s">
        <v>392</v>
      </c>
      <c r="J315" s="5">
        <v>2</v>
      </c>
      <c r="K315" s="5">
        <v>2</v>
      </c>
      <c r="L315" s="5" t="s">
        <v>59</v>
      </c>
      <c r="M315" s="5">
        <v>4.8</v>
      </c>
      <c r="N315" s="5">
        <v>7.48</v>
      </c>
      <c r="O315" s="5">
        <v>9.08</v>
      </c>
      <c r="P315" s="5">
        <v>5.57</v>
      </c>
      <c r="Q315" s="5">
        <v>1.1200000000000001</v>
      </c>
      <c r="R315" s="5">
        <v>0.68</v>
      </c>
      <c r="S315" s="5">
        <v>2.5299999999999998</v>
      </c>
      <c r="T315" s="5">
        <v>2.81</v>
      </c>
      <c r="U315" s="5">
        <v>23.91</v>
      </c>
      <c r="V315" s="5">
        <v>16.12</v>
      </c>
      <c r="W315" s="5">
        <v>-0.4</v>
      </c>
      <c r="X315" s="5">
        <v>-0.37</v>
      </c>
      <c r="Y315" s="5">
        <v>-1.97</v>
      </c>
      <c r="Z315" s="5">
        <v>-12.83</v>
      </c>
      <c r="AA315" s="5">
        <v>21.44</v>
      </c>
      <c r="AB315" s="5">
        <v>1.33</v>
      </c>
      <c r="AC315" s="5">
        <v>-59.12</v>
      </c>
      <c r="AD315" s="5">
        <v>-0.78</v>
      </c>
      <c r="AE315" s="5">
        <v>-0.11</v>
      </c>
      <c r="AF315" s="5">
        <v>-0.05</v>
      </c>
      <c r="AG315" s="5">
        <v>0</v>
      </c>
      <c r="AH315" s="5">
        <v>0.19</v>
      </c>
      <c r="AI315" s="5">
        <v>0.09</v>
      </c>
      <c r="AJ315" s="5">
        <v>0.03</v>
      </c>
      <c r="AK315" s="5">
        <v>0</v>
      </c>
      <c r="AL315" s="5">
        <v>7.0000000000000007E-2</v>
      </c>
      <c r="AM315" s="5">
        <v>0.08</v>
      </c>
      <c r="AN315" s="5">
        <v>-0.82</v>
      </c>
      <c r="AO315" s="5">
        <v>0.06</v>
      </c>
      <c r="AP315" s="5">
        <v>0.93</v>
      </c>
      <c r="AQ315" s="5">
        <v>0</v>
      </c>
      <c r="AR315" s="5">
        <v>-0.11</v>
      </c>
      <c r="AS315" s="5">
        <v>0.49</v>
      </c>
      <c r="AT315" s="5">
        <v>-0.26</v>
      </c>
      <c r="AU315" s="5">
        <v>0.34</v>
      </c>
      <c r="AV315" s="25">
        <v>156.91</v>
      </c>
      <c r="AW315" s="25">
        <v>222.87199999999899</v>
      </c>
      <c r="AX315" s="26">
        <v>169</v>
      </c>
      <c r="AY315" s="27">
        <v>210.86149999999901</v>
      </c>
      <c r="AZ315" s="26">
        <v>167</v>
      </c>
      <c r="BA315" s="27">
        <v>203.1345</v>
      </c>
      <c r="BB315" s="26">
        <v>187</v>
      </c>
      <c r="BC315" s="13"/>
      <c r="BD315" s="16">
        <v>18.5</v>
      </c>
      <c r="BE315" s="16">
        <v>3</v>
      </c>
      <c r="BF315" s="16">
        <v>16.3</v>
      </c>
      <c r="BG315" s="16">
        <v>99.6</v>
      </c>
      <c r="BH315" s="13">
        <v>2</v>
      </c>
      <c r="BI315" s="13">
        <v>1</v>
      </c>
      <c r="BJ315" s="13">
        <v>2</v>
      </c>
      <c r="BK315" s="13">
        <v>2</v>
      </c>
      <c r="BL315" s="13">
        <v>2</v>
      </c>
      <c r="BM315" s="13">
        <v>2</v>
      </c>
      <c r="BN315" s="13">
        <v>1</v>
      </c>
      <c r="BO315" s="13">
        <v>2</v>
      </c>
    </row>
    <row r="316" spans="1:67" ht="15.6" x14ac:dyDescent="0.3">
      <c r="A316">
        <v>300</v>
      </c>
      <c r="B316" t="s">
        <v>398</v>
      </c>
      <c r="C316" s="9">
        <v>240986</v>
      </c>
      <c r="D316" s="11">
        <v>299</v>
      </c>
      <c r="E316" s="11" t="s">
        <v>700</v>
      </c>
      <c r="F316" s="11">
        <v>2022</v>
      </c>
      <c r="G316" s="5" t="s">
        <v>72</v>
      </c>
      <c r="H316" s="5">
        <v>2022</v>
      </c>
      <c r="I316" s="5" t="s">
        <v>393</v>
      </c>
      <c r="J316" s="5">
        <v>2</v>
      </c>
      <c r="K316" s="5">
        <v>2</v>
      </c>
      <c r="L316" s="5" t="s">
        <v>62</v>
      </c>
      <c r="M316" s="5">
        <v>7.65</v>
      </c>
      <c r="N316" s="5">
        <v>10.78</v>
      </c>
      <c r="O316" s="5">
        <v>13.05</v>
      </c>
      <c r="P316" s="5">
        <v>12.58</v>
      </c>
      <c r="Q316" s="5">
        <v>2.4300000000000002</v>
      </c>
      <c r="R316" s="5">
        <v>1.98</v>
      </c>
      <c r="S316" s="5">
        <v>2.48</v>
      </c>
      <c r="T316" s="5">
        <v>2.7</v>
      </c>
      <c r="U316" s="5">
        <v>23.21</v>
      </c>
      <c r="V316" s="5">
        <v>16.29</v>
      </c>
      <c r="W316" s="5">
        <v>-0.02</v>
      </c>
      <c r="X316" s="5">
        <v>-0.38</v>
      </c>
      <c r="Y316" s="5">
        <v>-1.95</v>
      </c>
      <c r="Z316" s="5">
        <v>-13.94</v>
      </c>
      <c r="AA316" s="5">
        <v>20.100000000000001</v>
      </c>
      <c r="AB316" s="5">
        <v>4.6100000000000003</v>
      </c>
      <c r="AC316" s="5">
        <v>-36.72</v>
      </c>
      <c r="AD316" s="5">
        <v>-1.19</v>
      </c>
      <c r="AE316" s="5">
        <v>-0.34</v>
      </c>
      <c r="AF316" s="5">
        <v>-0.48</v>
      </c>
      <c r="AG316" s="5">
        <v>0</v>
      </c>
      <c r="AH316" s="5">
        <v>0.28000000000000003</v>
      </c>
      <c r="AI316" s="5">
        <v>0.1</v>
      </c>
      <c r="AJ316" s="5">
        <v>0.05</v>
      </c>
      <c r="AK316" s="5">
        <v>0.05</v>
      </c>
      <c r="AL316" s="5">
        <v>0.18</v>
      </c>
      <c r="AM316" s="5">
        <v>7.0000000000000007E-2</v>
      </c>
      <c r="AN316" s="5">
        <v>-1.08</v>
      </c>
      <c r="AO316" s="5">
        <v>-0.18</v>
      </c>
      <c r="AP316" s="5">
        <v>0.67</v>
      </c>
      <c r="AQ316" s="5">
        <v>0</v>
      </c>
      <c r="AR316" s="5">
        <v>-0.3</v>
      </c>
      <c r="AS316" s="5">
        <v>0.35</v>
      </c>
      <c r="AT316" s="5">
        <v>0.1</v>
      </c>
      <c r="AU316" s="5">
        <v>0.5</v>
      </c>
      <c r="AV316" s="25">
        <v>162.09</v>
      </c>
      <c r="AW316" s="25">
        <v>241.00550000000001</v>
      </c>
      <c r="AX316" s="26">
        <v>41</v>
      </c>
      <c r="AY316" s="27">
        <v>226.8005</v>
      </c>
      <c r="AZ316" s="26">
        <v>52</v>
      </c>
      <c r="BA316" s="27">
        <v>225.29400000000001</v>
      </c>
      <c r="BB316" s="26">
        <v>32</v>
      </c>
      <c r="BC316" s="13"/>
      <c r="BD316" s="16">
        <v>18.5</v>
      </c>
      <c r="BE316" s="16">
        <v>3.2</v>
      </c>
      <c r="BF316" s="16">
        <v>17.2</v>
      </c>
      <c r="BG316" s="16">
        <v>99.4</v>
      </c>
      <c r="BH316" s="13">
        <v>2</v>
      </c>
      <c r="BI316" s="13">
        <v>1</v>
      </c>
      <c r="BJ316" s="13">
        <v>1</v>
      </c>
      <c r="BK316" s="13">
        <v>2</v>
      </c>
      <c r="BL316" s="13">
        <v>2</v>
      </c>
      <c r="BM316" s="13">
        <v>1</v>
      </c>
      <c r="BN316" s="13">
        <v>1</v>
      </c>
      <c r="BO316" s="13">
        <v>2</v>
      </c>
    </row>
    <row r="317" spans="1:67" ht="15.6" x14ac:dyDescent="0.3">
      <c r="A317">
        <v>301</v>
      </c>
      <c r="B317" t="s">
        <v>397</v>
      </c>
      <c r="C317" s="9">
        <v>242035</v>
      </c>
      <c r="D317" s="11">
        <v>300</v>
      </c>
      <c r="E317" s="11">
        <v>230284</v>
      </c>
      <c r="F317" s="11">
        <v>2023</v>
      </c>
      <c r="G317" s="5" t="s">
        <v>394</v>
      </c>
      <c r="H317" s="5">
        <v>2022</v>
      </c>
      <c r="I317" s="5" t="s">
        <v>395</v>
      </c>
      <c r="J317" s="5">
        <v>1</v>
      </c>
      <c r="K317" s="5">
        <v>1</v>
      </c>
      <c r="L317" s="5" t="s">
        <v>59</v>
      </c>
      <c r="M317" s="5">
        <v>7.91</v>
      </c>
      <c r="N317" s="5">
        <v>10.91</v>
      </c>
      <c r="O317" s="5">
        <v>14.37</v>
      </c>
      <c r="P317" s="5">
        <v>10.119999999999999</v>
      </c>
      <c r="Q317" s="5">
        <v>1.36</v>
      </c>
      <c r="R317" s="5">
        <v>1.1200000000000001</v>
      </c>
      <c r="S317" s="5">
        <v>2.4500000000000002</v>
      </c>
      <c r="T317" s="5">
        <v>2.82</v>
      </c>
      <c r="U317" s="5">
        <v>23.82</v>
      </c>
      <c r="V317" s="5">
        <v>20.68</v>
      </c>
      <c r="W317" s="5">
        <v>-0.56000000000000005</v>
      </c>
      <c r="X317" s="5">
        <v>-0.48</v>
      </c>
      <c r="Y317" s="5">
        <v>-2.2599999999999998</v>
      </c>
      <c r="Z317" s="5">
        <v>-8.92</v>
      </c>
      <c r="AA317" s="5">
        <v>18.73</v>
      </c>
      <c r="AB317" s="5">
        <v>1.29</v>
      </c>
      <c r="AC317" s="5">
        <v>-43.95</v>
      </c>
      <c r="AD317" s="5">
        <v>-0.62</v>
      </c>
      <c r="AE317" s="5">
        <v>-0.31</v>
      </c>
      <c r="AF317" s="5">
        <v>-0.03</v>
      </c>
      <c r="AG317" s="5">
        <v>0</v>
      </c>
      <c r="AH317" s="5">
        <v>0.23</v>
      </c>
      <c r="AI317" s="5">
        <v>0.16</v>
      </c>
      <c r="AJ317" s="5">
        <v>0.06</v>
      </c>
      <c r="AK317" s="5">
        <v>-0.01</v>
      </c>
      <c r="AL317" s="5">
        <v>0.12</v>
      </c>
      <c r="AM317" s="5">
        <v>0.06</v>
      </c>
      <c r="AN317" s="5">
        <v>-1.57</v>
      </c>
      <c r="AO317" s="5">
        <v>-0.02</v>
      </c>
      <c r="AP317" s="5">
        <v>2.14</v>
      </c>
      <c r="AQ317" s="5">
        <v>0</v>
      </c>
      <c r="AR317" s="5">
        <v>-0.16</v>
      </c>
      <c r="AS317" s="5">
        <v>-0.02</v>
      </c>
      <c r="AT317" s="5">
        <v>-0.25</v>
      </c>
      <c r="AU317" s="5">
        <v>0.37</v>
      </c>
      <c r="AV317" s="25">
        <v>162.22</v>
      </c>
      <c r="AW317" s="25">
        <v>237.51499999999999</v>
      </c>
      <c r="AX317" s="26">
        <v>63</v>
      </c>
      <c r="AY317" s="27">
        <v>231.52799999999999</v>
      </c>
      <c r="AZ317" s="26">
        <v>32</v>
      </c>
      <c r="BA317" s="27">
        <v>221.69499999999999</v>
      </c>
      <c r="BB317" s="26">
        <v>58</v>
      </c>
      <c r="BC317" s="13" t="s">
        <v>722</v>
      </c>
      <c r="BD317" s="16">
        <v>17.399999999999999</v>
      </c>
      <c r="BE317" s="16">
        <v>2.5</v>
      </c>
      <c r="BF317" s="16">
        <v>14.5</v>
      </c>
      <c r="BG317" s="16">
        <v>99.7</v>
      </c>
      <c r="BH317" s="13">
        <v>2</v>
      </c>
      <c r="BI317" s="13">
        <v>1</v>
      </c>
      <c r="BJ317" s="13">
        <v>2</v>
      </c>
      <c r="BK317" s="13">
        <v>2</v>
      </c>
      <c r="BL317" s="13">
        <v>2</v>
      </c>
      <c r="BM317" s="13">
        <v>2</v>
      </c>
      <c r="BN317" s="13">
        <v>1</v>
      </c>
      <c r="BO317" s="13">
        <v>3</v>
      </c>
    </row>
    <row r="318" spans="1:67" ht="15.6" x14ac:dyDescent="0.3">
      <c r="B318" s="9"/>
      <c r="C318" s="9"/>
      <c r="D318" s="9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28"/>
      <c r="AW318" s="28"/>
    </row>
    <row r="319" spans="1:67" ht="15.6" x14ac:dyDescent="0.3">
      <c r="B319" s="9"/>
      <c r="C319" s="9"/>
      <c r="D319" s="9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28"/>
      <c r="AW319" s="28"/>
    </row>
    <row r="320" spans="1:67" ht="15.6" x14ac:dyDescent="0.3">
      <c r="B320" s="9"/>
      <c r="C320" s="9"/>
      <c r="D320" s="9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28"/>
      <c r="AW320" s="28"/>
    </row>
    <row r="321" spans="2:49" ht="15.6" x14ac:dyDescent="0.3">
      <c r="B321" s="9"/>
      <c r="C321" s="9"/>
      <c r="D321" s="9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28"/>
      <c r="AW321" s="28"/>
    </row>
    <row r="322" spans="2:49" ht="15.6" x14ac:dyDescent="0.3">
      <c r="B322" s="9"/>
      <c r="C322" s="9"/>
      <c r="D322" s="9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28"/>
      <c r="AW322" s="28"/>
    </row>
    <row r="323" spans="2:49" ht="15.6" x14ac:dyDescent="0.3">
      <c r="B323" s="9"/>
      <c r="C323" s="9"/>
      <c r="D323" s="9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28"/>
      <c r="AW323" s="28"/>
    </row>
    <row r="324" spans="2:49" ht="15.6" x14ac:dyDescent="0.3">
      <c r="B324" s="9"/>
      <c r="C324" s="9"/>
      <c r="D324" s="9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28"/>
      <c r="AW324" s="28"/>
    </row>
    <row r="325" spans="2:49" ht="15.6" x14ac:dyDescent="0.3">
      <c r="B325" s="9"/>
      <c r="C325" s="9"/>
      <c r="D325" s="9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28"/>
      <c r="AW325" s="28"/>
    </row>
    <row r="326" spans="2:49" ht="15.6" x14ac:dyDescent="0.3">
      <c r="B326" s="9"/>
      <c r="C326" s="9"/>
      <c r="D326" s="9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28"/>
      <c r="AW326" s="28"/>
    </row>
    <row r="327" spans="2:49" ht="15.6" x14ac:dyDescent="0.3">
      <c r="B327" s="9"/>
      <c r="C327" s="9"/>
      <c r="D327" s="9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28"/>
      <c r="AW327" s="28"/>
    </row>
    <row r="328" spans="2:49" ht="15.6" x14ac:dyDescent="0.3">
      <c r="B328" s="9"/>
      <c r="C328" s="9"/>
      <c r="D328" s="9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28"/>
      <c r="AW328" s="28"/>
    </row>
    <row r="329" spans="2:49" ht="15.6" x14ac:dyDescent="0.3">
      <c r="B329" s="9"/>
      <c r="C329" s="9"/>
      <c r="D329" s="9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28"/>
      <c r="AW329" s="28"/>
    </row>
    <row r="330" spans="2:49" ht="15.6" x14ac:dyDescent="0.3">
      <c r="B330" s="9"/>
      <c r="C330" s="9"/>
      <c r="D330" s="9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28"/>
      <c r="AW330" s="28"/>
    </row>
    <row r="331" spans="2:49" ht="15.6" x14ac:dyDescent="0.3">
      <c r="B331" s="9"/>
      <c r="C331" s="9"/>
      <c r="D331" s="9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28"/>
      <c r="AW331" s="28"/>
    </row>
    <row r="332" spans="2:49" ht="15.6" x14ac:dyDescent="0.3">
      <c r="B332" s="9"/>
      <c r="C332" s="9"/>
      <c r="D332" s="9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28"/>
      <c r="AW332" s="28"/>
    </row>
    <row r="333" spans="2:49" ht="15.6" x14ac:dyDescent="0.3">
      <c r="B333" s="9"/>
      <c r="C333" s="9"/>
      <c r="D333" s="9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28"/>
      <c r="AW333" s="28"/>
    </row>
    <row r="334" spans="2:49" ht="15.6" x14ac:dyDescent="0.3">
      <c r="B334" s="9"/>
      <c r="C334" s="9"/>
      <c r="D334" s="9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28"/>
      <c r="AW334" s="28"/>
    </row>
    <row r="335" spans="2:49" ht="15.6" x14ac:dyDescent="0.3">
      <c r="B335" s="9"/>
      <c r="C335" s="9"/>
      <c r="D335" s="9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28"/>
      <c r="AW335" s="28"/>
    </row>
    <row r="336" spans="2:49" ht="15.6" x14ac:dyDescent="0.3">
      <c r="B336" s="9"/>
      <c r="C336" s="9"/>
      <c r="D336" s="9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28"/>
      <c r="AW336" s="28"/>
    </row>
    <row r="337" spans="2:49" ht="15.6" x14ac:dyDescent="0.3">
      <c r="B337" s="9"/>
      <c r="C337" s="9"/>
      <c r="D337" s="9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28"/>
      <c r="AW337" s="28"/>
    </row>
    <row r="338" spans="2:49" ht="15.6" x14ac:dyDescent="0.3">
      <c r="B338" s="9"/>
      <c r="C338" s="9"/>
      <c r="D338" s="9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28"/>
      <c r="AW338" s="28"/>
    </row>
    <row r="339" spans="2:49" ht="15.6" x14ac:dyDescent="0.3">
      <c r="B339" s="9"/>
      <c r="C339" s="9"/>
      <c r="D339" s="9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28"/>
      <c r="AW339" s="28"/>
    </row>
    <row r="340" spans="2:49" ht="15.6" x14ac:dyDescent="0.3">
      <c r="B340" s="9"/>
      <c r="C340" s="9"/>
      <c r="D340" s="9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28"/>
      <c r="AW340" s="28"/>
    </row>
    <row r="341" spans="2:49" ht="15.6" x14ac:dyDescent="0.3">
      <c r="B341" s="9"/>
      <c r="C341" s="9"/>
      <c r="D341" s="9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28"/>
      <c r="AW341" s="28"/>
    </row>
    <row r="342" spans="2:49" ht="15.6" x14ac:dyDescent="0.3">
      <c r="B342" s="9"/>
      <c r="C342" s="9"/>
      <c r="D342" s="9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28"/>
      <c r="AW342" s="28"/>
    </row>
    <row r="343" spans="2:49" ht="15.6" x14ac:dyDescent="0.3">
      <c r="B343" s="9"/>
      <c r="C343" s="9"/>
      <c r="D343" s="9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28"/>
      <c r="AW343" s="28"/>
    </row>
    <row r="344" spans="2:49" ht="15.6" x14ac:dyDescent="0.3">
      <c r="B344" s="9"/>
      <c r="C344" s="9"/>
      <c r="D344" s="9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28"/>
      <c r="AW344" s="28"/>
    </row>
    <row r="345" spans="2:49" ht="15.6" x14ac:dyDescent="0.3">
      <c r="B345" s="9"/>
      <c r="C345" s="9"/>
      <c r="D345" s="9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28"/>
      <c r="AW345" s="28"/>
    </row>
    <row r="346" spans="2:49" ht="15.6" x14ac:dyDescent="0.3">
      <c r="B346" s="9"/>
      <c r="C346" s="9"/>
      <c r="D346" s="9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28"/>
      <c r="AW346" s="28"/>
    </row>
    <row r="347" spans="2:49" ht="15.6" x14ac:dyDescent="0.3">
      <c r="B347" s="9"/>
      <c r="C347" s="9"/>
      <c r="D347" s="9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28"/>
      <c r="AW347" s="28"/>
    </row>
    <row r="348" spans="2:49" ht="15.6" x14ac:dyDescent="0.3">
      <c r="B348" s="9"/>
      <c r="C348" s="9"/>
      <c r="D348" s="9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28"/>
      <c r="AW348" s="28"/>
    </row>
    <row r="349" spans="2:49" ht="15.6" x14ac:dyDescent="0.3">
      <c r="B349" s="9"/>
      <c r="C349" s="9"/>
      <c r="D349" s="9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28"/>
      <c r="AW349" s="28"/>
    </row>
    <row r="350" spans="2:49" ht="15.6" x14ac:dyDescent="0.3">
      <c r="B350" s="9"/>
      <c r="C350" s="9"/>
      <c r="D350" s="9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28"/>
      <c r="AW350" s="28"/>
    </row>
    <row r="351" spans="2:49" ht="15.6" x14ac:dyDescent="0.3">
      <c r="B351" s="9"/>
      <c r="C351" s="9"/>
      <c r="D351" s="9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28"/>
      <c r="AW351" s="28"/>
    </row>
    <row r="352" spans="2:49" ht="15.6" x14ac:dyDescent="0.3">
      <c r="B352" s="9"/>
      <c r="C352" s="9"/>
      <c r="D352" s="9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28"/>
      <c r="AW352" s="28"/>
    </row>
    <row r="353" spans="2:49" ht="15.6" x14ac:dyDescent="0.3">
      <c r="B353" s="9"/>
      <c r="C353" s="9"/>
      <c r="D353" s="9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28"/>
      <c r="AW353" s="28"/>
    </row>
    <row r="354" spans="2:49" ht="15.6" x14ac:dyDescent="0.3">
      <c r="B354" s="9"/>
      <c r="C354" s="9"/>
      <c r="D354" s="9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28"/>
      <c r="AW354" s="28"/>
    </row>
    <row r="355" spans="2:49" ht="15.6" x14ac:dyDescent="0.3">
      <c r="B355" s="9"/>
      <c r="C355" s="9"/>
      <c r="D355" s="9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28"/>
      <c r="AW355" s="28"/>
    </row>
    <row r="356" spans="2:49" ht="15.6" x14ac:dyDescent="0.3">
      <c r="B356" s="9"/>
      <c r="C356" s="9"/>
      <c r="D356" s="9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28"/>
      <c r="AW356" s="28"/>
    </row>
    <row r="357" spans="2:49" ht="15.6" x14ac:dyDescent="0.3">
      <c r="B357" s="9"/>
      <c r="C357" s="9"/>
      <c r="D357" s="9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28"/>
      <c r="AW357" s="28"/>
    </row>
    <row r="358" spans="2:49" ht="15.6" x14ac:dyDescent="0.3">
      <c r="B358" s="9"/>
      <c r="C358" s="9"/>
      <c r="D358" s="9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28"/>
      <c r="AW358" s="28"/>
    </row>
    <row r="359" spans="2:49" ht="15.6" x14ac:dyDescent="0.3">
      <c r="B359" s="9"/>
      <c r="C359" s="9"/>
      <c r="D359" s="9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28"/>
      <c r="AW359" s="28"/>
    </row>
    <row r="360" spans="2:49" ht="15.6" x14ac:dyDescent="0.3">
      <c r="B360" s="9"/>
      <c r="C360" s="9"/>
      <c r="D360" s="9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28"/>
      <c r="AW360" s="28"/>
    </row>
    <row r="361" spans="2:49" ht="15.6" x14ac:dyDescent="0.3">
      <c r="B361" s="9"/>
      <c r="C361" s="9"/>
      <c r="D361" s="9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28"/>
      <c r="AW361" s="28"/>
    </row>
    <row r="362" spans="2:49" ht="15.6" x14ac:dyDescent="0.3">
      <c r="B362" s="9"/>
      <c r="C362" s="9"/>
      <c r="D362" s="9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28"/>
      <c r="AW362" s="28"/>
    </row>
    <row r="363" spans="2:49" ht="15.6" x14ac:dyDescent="0.3">
      <c r="B363" s="9"/>
      <c r="C363" s="9"/>
      <c r="D363" s="9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28"/>
      <c r="AW363" s="28"/>
    </row>
    <row r="364" spans="2:49" ht="15.6" x14ac:dyDescent="0.3">
      <c r="B364" s="9"/>
      <c r="C364" s="9"/>
      <c r="D364" s="9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28"/>
      <c r="AW364" s="28"/>
    </row>
    <row r="365" spans="2:49" ht="15.6" x14ac:dyDescent="0.3">
      <c r="B365" s="9"/>
      <c r="C365" s="9"/>
      <c r="D365" s="9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28"/>
      <c r="AW365" s="28"/>
    </row>
    <row r="366" spans="2:49" ht="15.6" x14ac:dyDescent="0.3">
      <c r="B366" s="9"/>
      <c r="C366" s="9"/>
      <c r="D366" s="9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28"/>
      <c r="AW366" s="28"/>
    </row>
    <row r="367" spans="2:49" ht="15.6" x14ac:dyDescent="0.3">
      <c r="B367" s="9"/>
      <c r="C367" s="9"/>
      <c r="D367" s="9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28"/>
      <c r="AW367" s="28"/>
    </row>
    <row r="368" spans="2:49" ht="15.6" x14ac:dyDescent="0.3">
      <c r="B368" s="9"/>
      <c r="C368" s="9"/>
      <c r="D368" s="9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28"/>
      <c r="AW368" s="28"/>
    </row>
    <row r="369" spans="2:49" ht="15.6" x14ac:dyDescent="0.3">
      <c r="B369" s="9"/>
      <c r="C369" s="9"/>
      <c r="D369" s="9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28"/>
      <c r="AW369" s="28"/>
    </row>
    <row r="370" spans="2:49" ht="15.6" x14ac:dyDescent="0.3">
      <c r="B370" s="9"/>
      <c r="C370" s="9"/>
      <c r="D370" s="9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28"/>
      <c r="AW370" s="28"/>
    </row>
    <row r="371" spans="2:49" ht="15.6" x14ac:dyDescent="0.3">
      <c r="B371" s="9"/>
      <c r="C371" s="9"/>
      <c r="D371" s="9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28"/>
      <c r="AW371" s="28"/>
    </row>
    <row r="372" spans="2:49" ht="15.6" x14ac:dyDescent="0.3">
      <c r="B372" s="9"/>
      <c r="C372" s="9"/>
      <c r="D372" s="9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28"/>
      <c r="AW372" s="28"/>
    </row>
    <row r="373" spans="2:49" ht="15.6" x14ac:dyDescent="0.3">
      <c r="B373" s="9"/>
      <c r="C373" s="9"/>
      <c r="D373" s="9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28"/>
      <c r="AW373" s="28"/>
    </row>
    <row r="374" spans="2:49" ht="15.6" x14ac:dyDescent="0.3">
      <c r="B374" s="9"/>
      <c r="C374" s="9"/>
      <c r="D374" s="9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28"/>
      <c r="AW374" s="28"/>
    </row>
    <row r="375" spans="2:49" ht="15.6" x14ac:dyDescent="0.3">
      <c r="B375" s="9"/>
      <c r="C375" s="9"/>
      <c r="D375" s="9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28"/>
      <c r="AW375" s="28"/>
    </row>
    <row r="376" spans="2:49" ht="15.6" x14ac:dyDescent="0.3">
      <c r="B376" s="9"/>
      <c r="C376" s="9"/>
      <c r="D376" s="9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28"/>
      <c r="AW376" s="28"/>
    </row>
    <row r="377" spans="2:49" ht="15.6" x14ac:dyDescent="0.3">
      <c r="B377" s="9"/>
      <c r="C377" s="9"/>
      <c r="D377" s="9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28"/>
      <c r="AW377" s="28"/>
    </row>
    <row r="378" spans="2:49" ht="15.6" x14ac:dyDescent="0.3">
      <c r="B378" s="9"/>
      <c r="C378" s="9"/>
      <c r="D378" s="9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28"/>
      <c r="AW378" s="28"/>
    </row>
    <row r="379" spans="2:49" ht="15.6" x14ac:dyDescent="0.3">
      <c r="B379" s="9"/>
      <c r="C379" s="9"/>
      <c r="D379" s="9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28"/>
      <c r="AW379" s="28"/>
    </row>
    <row r="380" spans="2:49" ht="15.6" x14ac:dyDescent="0.3">
      <c r="B380" s="9"/>
      <c r="C380" s="9"/>
      <c r="D380" s="9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28"/>
      <c r="AW380" s="28"/>
    </row>
    <row r="381" spans="2:49" ht="15.6" x14ac:dyDescent="0.3">
      <c r="B381" s="9"/>
      <c r="C381" s="9"/>
      <c r="D381" s="9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28"/>
      <c r="AW381" s="28"/>
    </row>
    <row r="382" spans="2:49" ht="15.6" x14ac:dyDescent="0.3">
      <c r="B382" s="9"/>
      <c r="C382" s="9"/>
      <c r="D382" s="9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28"/>
      <c r="AW382" s="28"/>
    </row>
    <row r="383" spans="2:49" ht="15.6" x14ac:dyDescent="0.3">
      <c r="B383" s="9"/>
      <c r="C383" s="9"/>
      <c r="D383" s="9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28"/>
      <c r="AW383" s="28"/>
    </row>
    <row r="384" spans="2:49" ht="15.6" x14ac:dyDescent="0.3">
      <c r="B384" s="9"/>
      <c r="C384" s="9"/>
      <c r="D384" s="9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28"/>
      <c r="AW384" s="28"/>
    </row>
    <row r="385" spans="2:49" ht="15.6" x14ac:dyDescent="0.3">
      <c r="B385" s="9"/>
      <c r="C385" s="9"/>
      <c r="D385" s="9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28"/>
      <c r="AW385" s="28"/>
    </row>
    <row r="386" spans="2:49" ht="15.6" x14ac:dyDescent="0.3">
      <c r="B386" s="9"/>
      <c r="C386" s="9"/>
      <c r="D386" s="9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28"/>
      <c r="AW386" s="28"/>
    </row>
    <row r="387" spans="2:49" ht="15.6" x14ac:dyDescent="0.3">
      <c r="B387" s="9"/>
      <c r="C387" s="9"/>
      <c r="D387" s="9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28"/>
      <c r="AW387" s="28"/>
    </row>
    <row r="388" spans="2:49" ht="15.6" x14ac:dyDescent="0.3">
      <c r="B388" s="9"/>
      <c r="C388" s="9"/>
      <c r="D388" s="9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28"/>
      <c r="AW388" s="28"/>
    </row>
    <row r="389" spans="2:49" ht="15.6" x14ac:dyDescent="0.3">
      <c r="B389" s="9"/>
      <c r="C389" s="9"/>
      <c r="D389" s="9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28"/>
      <c r="AW389" s="28"/>
    </row>
    <row r="390" spans="2:49" ht="15.6" x14ac:dyDescent="0.3">
      <c r="B390" s="9"/>
      <c r="C390" s="9"/>
      <c r="D390" s="9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28"/>
      <c r="AW390" s="28"/>
    </row>
    <row r="391" spans="2:49" ht="15.6" x14ac:dyDescent="0.3">
      <c r="B391" s="9"/>
      <c r="C391" s="9"/>
      <c r="D391" s="9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28"/>
      <c r="AW391" s="28"/>
    </row>
    <row r="392" spans="2:49" ht="15.6" x14ac:dyDescent="0.3">
      <c r="B392" s="9"/>
      <c r="C392" s="9"/>
      <c r="D392" s="9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28"/>
      <c r="AW392" s="28"/>
    </row>
    <row r="393" spans="2:49" ht="15.6" x14ac:dyDescent="0.3">
      <c r="B393" s="9"/>
      <c r="C393" s="9"/>
      <c r="D393" s="9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28"/>
      <c r="AW393" s="28"/>
    </row>
    <row r="394" spans="2:49" ht="15.6" x14ac:dyDescent="0.3">
      <c r="B394" s="9"/>
      <c r="C394" s="9"/>
      <c r="D394" s="9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28"/>
      <c r="AW394" s="28"/>
    </row>
    <row r="395" spans="2:49" ht="15.6" x14ac:dyDescent="0.3">
      <c r="B395" s="9"/>
      <c r="C395" s="9"/>
      <c r="D395" s="9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28"/>
      <c r="AW395" s="28"/>
    </row>
    <row r="396" spans="2:49" ht="15.6" x14ac:dyDescent="0.3">
      <c r="B396" s="9"/>
      <c r="C396" s="9"/>
      <c r="D396" s="9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28"/>
      <c r="AW396" s="28"/>
    </row>
    <row r="397" spans="2:49" ht="15.6" x14ac:dyDescent="0.3">
      <c r="B397" s="9"/>
      <c r="C397" s="9"/>
      <c r="D397" s="9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28"/>
      <c r="AW397" s="28"/>
    </row>
    <row r="398" spans="2:49" ht="15.6" x14ac:dyDescent="0.3">
      <c r="B398" s="9"/>
      <c r="C398" s="9"/>
      <c r="D398" s="9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28"/>
      <c r="AW398" s="28"/>
    </row>
    <row r="399" spans="2:49" ht="15.6" x14ac:dyDescent="0.3">
      <c r="B399" s="9"/>
      <c r="C399" s="9"/>
      <c r="D399" s="9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28"/>
      <c r="AW399" s="28"/>
    </row>
    <row r="400" spans="2:49" ht="15.6" x14ac:dyDescent="0.3">
      <c r="B400" s="9"/>
      <c r="C400" s="9"/>
      <c r="D400" s="9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28"/>
      <c r="AW400" s="28"/>
    </row>
    <row r="401" spans="2:49" ht="15.6" x14ac:dyDescent="0.3">
      <c r="B401" s="9"/>
      <c r="C401" s="9"/>
      <c r="D401" s="9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28"/>
      <c r="AW401" s="28"/>
    </row>
    <row r="402" spans="2:49" ht="15.6" x14ac:dyDescent="0.3">
      <c r="B402" s="9"/>
      <c r="C402" s="9"/>
      <c r="D402" s="9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28"/>
      <c r="AW402" s="28"/>
    </row>
    <row r="403" spans="2:49" ht="15.6" x14ac:dyDescent="0.3">
      <c r="B403" s="9"/>
      <c r="C403" s="9"/>
      <c r="D403" s="9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28"/>
      <c r="AW403" s="28"/>
    </row>
    <row r="404" spans="2:49" ht="15.6" x14ac:dyDescent="0.3">
      <c r="B404" s="9"/>
      <c r="C404" s="9"/>
      <c r="D404" s="9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28"/>
      <c r="AW404" s="28"/>
    </row>
    <row r="405" spans="2:49" ht="15.6" x14ac:dyDescent="0.3">
      <c r="B405" s="9"/>
      <c r="C405" s="9"/>
      <c r="D405" s="9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28"/>
      <c r="AW405" s="28"/>
    </row>
    <row r="406" spans="2:49" ht="15.6" x14ac:dyDescent="0.3">
      <c r="B406" s="9"/>
      <c r="C406" s="9"/>
      <c r="D406" s="9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28"/>
      <c r="AW406" s="28"/>
    </row>
    <row r="407" spans="2:49" ht="15.6" x14ac:dyDescent="0.3">
      <c r="B407" s="9"/>
      <c r="C407" s="9"/>
      <c r="D407" s="9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28"/>
      <c r="AW407" s="28"/>
    </row>
    <row r="408" spans="2:49" ht="15.6" x14ac:dyDescent="0.3">
      <c r="B408" s="9"/>
      <c r="C408" s="9"/>
      <c r="D408" s="9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28"/>
      <c r="AW408" s="28"/>
    </row>
    <row r="409" spans="2:49" ht="15.6" x14ac:dyDescent="0.3">
      <c r="B409" s="9"/>
      <c r="C409" s="9"/>
      <c r="D409" s="9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28"/>
      <c r="AW409" s="28"/>
    </row>
    <row r="410" spans="2:49" ht="15.6" x14ac:dyDescent="0.3">
      <c r="B410" s="9"/>
      <c r="C410" s="9"/>
      <c r="D410" s="9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28"/>
      <c r="AW410" s="28"/>
    </row>
    <row r="411" spans="2:49" ht="15.6" x14ac:dyDescent="0.3">
      <c r="B411" s="9"/>
      <c r="C411" s="9"/>
      <c r="D411" s="9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28"/>
      <c r="AW411" s="28"/>
    </row>
    <row r="412" spans="2:49" ht="15.6" x14ac:dyDescent="0.3">
      <c r="B412" s="9"/>
      <c r="C412" s="9"/>
      <c r="D412" s="9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28"/>
      <c r="AW412" s="28"/>
    </row>
    <row r="413" spans="2:49" ht="15.6" x14ac:dyDescent="0.3">
      <c r="B413" s="9"/>
      <c r="C413" s="9"/>
      <c r="D413" s="9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28"/>
      <c r="AW413" s="28"/>
    </row>
    <row r="414" spans="2:49" ht="15.6" x14ac:dyDescent="0.3">
      <c r="B414" s="9"/>
      <c r="C414" s="9"/>
      <c r="D414" s="9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28"/>
      <c r="AW414" s="28"/>
    </row>
    <row r="415" spans="2:49" ht="15.6" x14ac:dyDescent="0.3">
      <c r="B415" s="9"/>
      <c r="C415" s="9"/>
      <c r="D415" s="9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28"/>
      <c r="AW415" s="28"/>
    </row>
    <row r="416" spans="2:49" ht="15.6" x14ac:dyDescent="0.3">
      <c r="B416" s="9"/>
      <c r="C416" s="9"/>
      <c r="D416" s="9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28"/>
      <c r="AW416" s="28"/>
    </row>
    <row r="417" spans="2:49" ht="15.6" x14ac:dyDescent="0.3">
      <c r="B417" s="9"/>
      <c r="C417" s="9"/>
      <c r="D417" s="9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28"/>
      <c r="AW417" s="28"/>
    </row>
    <row r="418" spans="2:49" ht="15.6" x14ac:dyDescent="0.3">
      <c r="B418" s="9"/>
      <c r="C418" s="9"/>
      <c r="D418" s="9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28"/>
      <c r="AW418" s="28"/>
    </row>
    <row r="419" spans="2:49" ht="15.6" x14ac:dyDescent="0.3">
      <c r="B419" s="9"/>
      <c r="C419" s="9"/>
      <c r="D419" s="9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28"/>
      <c r="AW419" s="28"/>
    </row>
    <row r="420" spans="2:49" ht="15.6" x14ac:dyDescent="0.3">
      <c r="B420" s="9"/>
      <c r="C420" s="9"/>
      <c r="D420" s="9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28"/>
      <c r="AW420" s="28"/>
    </row>
    <row r="421" spans="2:49" ht="15.6" x14ac:dyDescent="0.3">
      <c r="B421" s="9"/>
      <c r="C421" s="9"/>
      <c r="D421" s="9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28"/>
      <c r="AW421" s="28"/>
    </row>
    <row r="422" spans="2:49" ht="15.6" x14ac:dyDescent="0.3">
      <c r="B422" s="9"/>
      <c r="C422" s="9"/>
      <c r="D422" s="9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28"/>
      <c r="AW422" s="28"/>
    </row>
    <row r="423" spans="2:49" ht="15.6" x14ac:dyDescent="0.3">
      <c r="B423" s="9"/>
      <c r="C423" s="9"/>
      <c r="D423" s="9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28"/>
      <c r="AW423" s="28"/>
    </row>
    <row r="424" spans="2:49" ht="15.6" x14ac:dyDescent="0.3">
      <c r="B424" s="9"/>
      <c r="C424" s="9"/>
      <c r="D424" s="9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28"/>
      <c r="AW424" s="28"/>
    </row>
    <row r="425" spans="2:49" ht="15.6" x14ac:dyDescent="0.3">
      <c r="B425" s="9"/>
      <c r="C425" s="9"/>
      <c r="D425" s="9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28"/>
      <c r="AW425" s="28"/>
    </row>
    <row r="426" spans="2:49" ht="15.6" x14ac:dyDescent="0.3">
      <c r="B426" s="9"/>
      <c r="C426" s="9"/>
      <c r="D426" s="9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28"/>
      <c r="AW426" s="28"/>
    </row>
    <row r="427" spans="2:49" ht="15.6" x14ac:dyDescent="0.3">
      <c r="B427" s="9"/>
      <c r="C427" s="9"/>
      <c r="D427" s="9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28"/>
      <c r="AW427" s="28"/>
    </row>
    <row r="428" spans="2:49" ht="15.6" x14ac:dyDescent="0.3">
      <c r="B428" s="9"/>
      <c r="C428" s="9"/>
      <c r="D428" s="9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28"/>
      <c r="AW428" s="28"/>
    </row>
    <row r="429" spans="2:49" ht="15.6" x14ac:dyDescent="0.3">
      <c r="B429" s="9"/>
      <c r="C429" s="9"/>
      <c r="D429" s="9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28"/>
      <c r="AW429" s="28"/>
    </row>
    <row r="430" spans="2:49" ht="15.6" x14ac:dyDescent="0.3">
      <c r="B430" s="9"/>
      <c r="C430" s="9"/>
      <c r="D430" s="9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28"/>
      <c r="AW430" s="28"/>
    </row>
    <row r="431" spans="2:49" ht="15.6" x14ac:dyDescent="0.3">
      <c r="B431" s="9"/>
      <c r="C431" s="9"/>
      <c r="D431" s="9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28"/>
      <c r="AW431" s="28"/>
    </row>
    <row r="432" spans="2:49" ht="15.6" x14ac:dyDescent="0.3">
      <c r="B432" s="9"/>
      <c r="C432" s="9"/>
      <c r="D432" s="9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28"/>
      <c r="AW432" s="28"/>
    </row>
    <row r="433" spans="2:49" ht="15.6" x14ac:dyDescent="0.3">
      <c r="B433" s="9"/>
      <c r="C433" s="9"/>
      <c r="D433" s="9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28"/>
      <c r="AW433" s="28"/>
    </row>
    <row r="434" spans="2:49" ht="15.6" x14ac:dyDescent="0.3">
      <c r="B434" s="9"/>
      <c r="C434" s="9"/>
      <c r="D434" s="9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28"/>
      <c r="AW434" s="28"/>
    </row>
    <row r="435" spans="2:49" ht="15.6" x14ac:dyDescent="0.3">
      <c r="B435" s="9"/>
      <c r="C435" s="9"/>
      <c r="D435" s="9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28"/>
      <c r="AW435" s="28"/>
    </row>
    <row r="436" spans="2:49" ht="15.6" x14ac:dyDescent="0.3">
      <c r="B436" s="9"/>
      <c r="C436" s="9"/>
      <c r="D436" s="9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28"/>
      <c r="AW436" s="28"/>
    </row>
    <row r="437" spans="2:49" ht="15.6" x14ac:dyDescent="0.3">
      <c r="B437" s="9"/>
      <c r="C437" s="9"/>
      <c r="D437" s="9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28"/>
      <c r="AW437" s="28"/>
    </row>
    <row r="438" spans="2:49" ht="15.6" x14ac:dyDescent="0.3">
      <c r="B438" s="9"/>
      <c r="C438" s="9"/>
      <c r="D438" s="9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28"/>
      <c r="AW438" s="28"/>
    </row>
    <row r="439" spans="2:49" ht="15.6" x14ac:dyDescent="0.3">
      <c r="B439" s="9"/>
      <c r="C439" s="9"/>
      <c r="D439" s="9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28"/>
      <c r="AW439" s="28"/>
    </row>
    <row r="440" spans="2:49" ht="15.6" x14ac:dyDescent="0.3">
      <c r="B440" s="9"/>
      <c r="C440" s="9"/>
      <c r="D440" s="9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28"/>
      <c r="AW440" s="28"/>
    </row>
    <row r="441" spans="2:49" ht="15.6" x14ac:dyDescent="0.3">
      <c r="B441" s="9"/>
      <c r="C441" s="9"/>
      <c r="D441" s="9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28"/>
      <c r="AW441" s="28"/>
    </row>
    <row r="442" spans="2:49" ht="15.6" x14ac:dyDescent="0.3">
      <c r="B442" s="9"/>
      <c r="C442" s="9"/>
      <c r="D442" s="9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28"/>
      <c r="AW442" s="28"/>
    </row>
    <row r="443" spans="2:49" ht="15.6" x14ac:dyDescent="0.3">
      <c r="B443" s="9"/>
      <c r="C443" s="9"/>
      <c r="D443" s="9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28"/>
      <c r="AW443" s="28"/>
    </row>
    <row r="444" spans="2:49" ht="15.6" x14ac:dyDescent="0.3">
      <c r="B444" s="9"/>
      <c r="C444" s="9"/>
      <c r="D444" s="9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28"/>
      <c r="AW444" s="28"/>
    </row>
    <row r="445" spans="2:49" ht="15.6" x14ac:dyDescent="0.3">
      <c r="B445" s="9"/>
      <c r="C445" s="9"/>
      <c r="D445" s="9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28"/>
      <c r="AW445" s="28"/>
    </row>
    <row r="446" spans="2:49" ht="15.6" x14ac:dyDescent="0.3">
      <c r="B446" s="9"/>
      <c r="C446" s="9"/>
      <c r="D446" s="9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28"/>
      <c r="AW446" s="28"/>
    </row>
    <row r="447" spans="2:49" ht="15.6" x14ac:dyDescent="0.3">
      <c r="B447" s="9"/>
      <c r="C447" s="9"/>
      <c r="D447" s="9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28"/>
      <c r="AW447" s="28"/>
    </row>
    <row r="448" spans="2:49" ht="15.6" x14ac:dyDescent="0.3">
      <c r="B448" s="9"/>
      <c r="C448" s="9"/>
      <c r="D448" s="9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28"/>
      <c r="AW448" s="28"/>
    </row>
    <row r="449" spans="2:49" ht="15.6" x14ac:dyDescent="0.3">
      <c r="B449" s="9"/>
      <c r="C449" s="9"/>
      <c r="D449" s="9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28"/>
      <c r="AW449" s="28"/>
    </row>
    <row r="450" spans="2:49" ht="15.6" x14ac:dyDescent="0.3">
      <c r="B450" s="9"/>
      <c r="C450" s="9"/>
      <c r="D450" s="9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28"/>
      <c r="AW450" s="28"/>
    </row>
    <row r="451" spans="2:49" ht="15.6" x14ac:dyDescent="0.3">
      <c r="B451" s="9"/>
      <c r="C451" s="9"/>
      <c r="D451" s="9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28"/>
      <c r="AW451" s="28"/>
    </row>
    <row r="452" spans="2:49" ht="15.6" x14ac:dyDescent="0.3">
      <c r="B452" s="9"/>
      <c r="C452" s="9"/>
      <c r="D452" s="9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28"/>
      <c r="AW452" s="28"/>
    </row>
    <row r="453" spans="2:49" ht="15.6" x14ac:dyDescent="0.3">
      <c r="B453" s="9"/>
      <c r="C453" s="9"/>
      <c r="D453" s="9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28"/>
      <c r="AW453" s="28"/>
    </row>
    <row r="454" spans="2:49" ht="15.6" x14ac:dyDescent="0.3">
      <c r="B454" s="9"/>
      <c r="C454" s="9"/>
      <c r="D454" s="9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28"/>
      <c r="AW454" s="28"/>
    </row>
    <row r="455" spans="2:49" ht="15.6" x14ac:dyDescent="0.3">
      <c r="B455" s="9"/>
      <c r="C455" s="9"/>
      <c r="D455" s="9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28"/>
      <c r="AW455" s="28"/>
    </row>
    <row r="456" spans="2:49" ht="15.6" x14ac:dyDescent="0.3">
      <c r="B456" s="9"/>
      <c r="C456" s="9"/>
      <c r="D456" s="9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28"/>
      <c r="AW456" s="28"/>
    </row>
    <row r="457" spans="2:49" ht="15.6" x14ac:dyDescent="0.3">
      <c r="B457" s="9"/>
      <c r="C457" s="9"/>
      <c r="D457" s="9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28"/>
      <c r="AW457" s="28"/>
    </row>
    <row r="458" spans="2:49" ht="15.6" x14ac:dyDescent="0.3">
      <c r="B458" s="9"/>
      <c r="C458" s="9"/>
      <c r="D458" s="9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28"/>
      <c r="AW458" s="28"/>
    </row>
    <row r="459" spans="2:49" ht="15.6" x14ac:dyDescent="0.3">
      <c r="B459" s="9"/>
      <c r="C459" s="9"/>
      <c r="D459" s="9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28"/>
      <c r="AW459" s="28"/>
    </row>
    <row r="460" spans="2:49" ht="15.6" x14ac:dyDescent="0.3">
      <c r="B460" s="9"/>
      <c r="C460" s="9"/>
      <c r="D460" s="9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28"/>
      <c r="AW460" s="28"/>
    </row>
    <row r="461" spans="2:49" ht="15.6" x14ac:dyDescent="0.3">
      <c r="B461" s="9"/>
      <c r="C461" s="9"/>
      <c r="D461" s="9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28"/>
      <c r="AW461" s="28"/>
    </row>
    <row r="462" spans="2:49" ht="15.6" x14ac:dyDescent="0.3">
      <c r="B462" s="9"/>
      <c r="C462" s="9"/>
      <c r="D462" s="9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28"/>
      <c r="AW462" s="28"/>
    </row>
    <row r="463" spans="2:49" ht="15.6" x14ac:dyDescent="0.3">
      <c r="B463" s="9"/>
      <c r="C463" s="9"/>
      <c r="D463" s="9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28"/>
      <c r="AW463" s="28"/>
    </row>
    <row r="464" spans="2:49" ht="15.6" x14ac:dyDescent="0.3">
      <c r="B464" s="9"/>
      <c r="C464" s="9"/>
      <c r="D464" s="9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28"/>
      <c r="AW464" s="28"/>
    </row>
    <row r="465" spans="2:49" ht="15.6" x14ac:dyDescent="0.3">
      <c r="B465" s="9"/>
      <c r="C465" s="9"/>
      <c r="D465" s="9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28"/>
      <c r="AW465" s="28"/>
    </row>
    <row r="466" spans="2:49" ht="15.6" x14ac:dyDescent="0.3">
      <c r="B466" s="9"/>
      <c r="C466" s="9"/>
      <c r="D466" s="9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28"/>
      <c r="AW466" s="28"/>
    </row>
    <row r="467" spans="2:49" ht="15.6" x14ac:dyDescent="0.3">
      <c r="B467" s="9"/>
      <c r="C467" s="9"/>
      <c r="D467" s="9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28"/>
      <c r="AW467" s="28"/>
    </row>
    <row r="468" spans="2:49" ht="15.6" x14ac:dyDescent="0.3">
      <c r="B468" s="9"/>
      <c r="C468" s="9"/>
      <c r="D468" s="9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28"/>
      <c r="AW468" s="28"/>
    </row>
    <row r="469" spans="2:49" ht="15.6" x14ac:dyDescent="0.3">
      <c r="B469" s="9"/>
      <c r="C469" s="9"/>
      <c r="D469" s="9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28"/>
      <c r="AW469" s="28"/>
    </row>
    <row r="470" spans="2:49" ht="15.6" x14ac:dyDescent="0.3">
      <c r="B470" s="9"/>
      <c r="C470" s="9"/>
      <c r="D470" s="9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28"/>
      <c r="AW470" s="28"/>
    </row>
    <row r="471" spans="2:49" ht="15.6" x14ac:dyDescent="0.3">
      <c r="B471" s="9"/>
      <c r="C471" s="9"/>
      <c r="D471" s="9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28"/>
      <c r="AW471" s="28"/>
    </row>
    <row r="472" spans="2:49" ht="15.6" x14ac:dyDescent="0.3">
      <c r="B472" s="9"/>
      <c r="C472" s="9"/>
      <c r="D472" s="9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28"/>
      <c r="AW472" s="28"/>
    </row>
    <row r="473" spans="2:49" ht="15.6" x14ac:dyDescent="0.3">
      <c r="B473" s="9"/>
      <c r="C473" s="9"/>
      <c r="D473" s="9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28"/>
      <c r="AW473" s="28"/>
    </row>
    <row r="474" spans="2:49" ht="15.6" x14ac:dyDescent="0.3">
      <c r="B474" s="9"/>
      <c r="C474" s="9"/>
      <c r="D474" s="9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28"/>
      <c r="AW474" s="28"/>
    </row>
    <row r="475" spans="2:49" ht="15.6" x14ac:dyDescent="0.3">
      <c r="B475" s="9"/>
      <c r="C475" s="9"/>
      <c r="D475" s="9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28"/>
      <c r="AW475" s="28"/>
    </row>
    <row r="476" spans="2:49" ht="15.6" x14ac:dyDescent="0.3">
      <c r="B476" s="9"/>
      <c r="C476" s="9"/>
      <c r="D476" s="9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28"/>
      <c r="AW476" s="28"/>
    </row>
    <row r="477" spans="2:49" ht="15.6" x14ac:dyDescent="0.3">
      <c r="B477" s="9"/>
      <c r="C477" s="9"/>
      <c r="D477" s="9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28"/>
      <c r="AW477" s="28"/>
    </row>
    <row r="478" spans="2:49" ht="15.6" x14ac:dyDescent="0.3">
      <c r="B478" s="9"/>
      <c r="C478" s="9"/>
      <c r="D478" s="9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28"/>
      <c r="AW478" s="28"/>
    </row>
    <row r="479" spans="2:49" ht="15.6" x14ac:dyDescent="0.3">
      <c r="B479" s="9"/>
      <c r="C479" s="9"/>
      <c r="D479" s="9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28"/>
      <c r="AW479" s="28"/>
    </row>
    <row r="480" spans="2:49" ht="15.6" x14ac:dyDescent="0.3">
      <c r="B480" s="9"/>
      <c r="C480" s="9"/>
      <c r="D480" s="9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28"/>
      <c r="AW480" s="28"/>
    </row>
    <row r="481" spans="2:49" ht="15.6" x14ac:dyDescent="0.3">
      <c r="B481" s="9"/>
      <c r="C481" s="9"/>
      <c r="D481" s="9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28"/>
      <c r="AW481" s="28"/>
    </row>
    <row r="482" spans="2:49" ht="15.6" x14ac:dyDescent="0.3">
      <c r="B482" s="9"/>
      <c r="C482" s="9"/>
      <c r="D482" s="9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28"/>
      <c r="AW482" s="28"/>
    </row>
    <row r="483" spans="2:49" ht="15.6" x14ac:dyDescent="0.3">
      <c r="B483" s="9"/>
      <c r="C483" s="9"/>
      <c r="D483" s="9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28"/>
      <c r="AW483" s="28"/>
    </row>
    <row r="484" spans="2:49" ht="15.6" x14ac:dyDescent="0.3">
      <c r="B484" s="9"/>
      <c r="C484" s="9"/>
      <c r="D484" s="9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28"/>
      <c r="AW484" s="28"/>
    </row>
    <row r="485" spans="2:49" ht="15.6" x14ac:dyDescent="0.3">
      <c r="B485" s="9"/>
      <c r="C485" s="9"/>
      <c r="D485" s="9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28"/>
      <c r="AW485" s="28"/>
    </row>
    <row r="486" spans="2:49" ht="15.6" x14ac:dyDescent="0.3">
      <c r="B486" s="9"/>
      <c r="C486" s="9"/>
      <c r="D486" s="9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28"/>
      <c r="AW486" s="28"/>
    </row>
    <row r="487" spans="2:49" ht="15.6" x14ac:dyDescent="0.3">
      <c r="B487" s="9"/>
      <c r="C487" s="9"/>
      <c r="D487" s="9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28"/>
      <c r="AW487" s="28"/>
    </row>
    <row r="488" spans="2:49" ht="15.6" x14ac:dyDescent="0.3">
      <c r="B488" s="9"/>
      <c r="C488" s="9"/>
      <c r="D488" s="9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28"/>
      <c r="AW488" s="28"/>
    </row>
    <row r="489" spans="2:49" ht="15.6" x14ac:dyDescent="0.3">
      <c r="B489" s="9"/>
      <c r="C489" s="9"/>
      <c r="D489" s="9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28"/>
      <c r="AW489" s="28"/>
    </row>
    <row r="490" spans="2:49" ht="15.6" x14ac:dyDescent="0.3">
      <c r="B490" s="9"/>
      <c r="C490" s="9"/>
      <c r="D490" s="9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28"/>
      <c r="AW490" s="28"/>
    </row>
    <row r="491" spans="2:49" ht="15.6" x14ac:dyDescent="0.3">
      <c r="B491" s="9"/>
      <c r="C491" s="9"/>
      <c r="D491" s="9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28"/>
      <c r="AW491" s="28"/>
    </row>
    <row r="492" spans="2:49" ht="15.6" x14ac:dyDescent="0.3">
      <c r="B492" s="9"/>
      <c r="C492" s="9"/>
      <c r="D492" s="9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28"/>
      <c r="AW492" s="28"/>
    </row>
    <row r="493" spans="2:49" ht="15.6" x14ac:dyDescent="0.3">
      <c r="B493" s="9"/>
      <c r="C493" s="9"/>
      <c r="D493" s="9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28"/>
      <c r="AW493" s="28"/>
    </row>
    <row r="494" spans="2:49" ht="15.6" x14ac:dyDescent="0.3">
      <c r="B494" s="9"/>
      <c r="C494" s="9"/>
      <c r="D494" s="9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28"/>
      <c r="AW494" s="28"/>
    </row>
    <row r="495" spans="2:49" ht="15.6" x14ac:dyDescent="0.3">
      <c r="B495" s="9"/>
      <c r="C495" s="9"/>
      <c r="D495" s="9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28"/>
      <c r="AW495" s="28"/>
    </row>
    <row r="496" spans="2:49" ht="15.6" x14ac:dyDescent="0.3">
      <c r="B496" s="9"/>
      <c r="C496" s="9"/>
      <c r="D496" s="9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28"/>
      <c r="AW496" s="28"/>
    </row>
    <row r="497" spans="2:49" ht="15.6" x14ac:dyDescent="0.3">
      <c r="B497" s="9"/>
      <c r="C497" s="9"/>
      <c r="D497" s="9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28"/>
      <c r="AW497" s="28"/>
    </row>
    <row r="498" spans="2:49" ht="15.6" x14ac:dyDescent="0.3">
      <c r="B498" s="9"/>
      <c r="C498" s="9"/>
      <c r="D498" s="9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28"/>
      <c r="AW498" s="28"/>
    </row>
    <row r="499" spans="2:49" ht="15.6" x14ac:dyDescent="0.3">
      <c r="B499" s="9"/>
      <c r="C499" s="9"/>
      <c r="D499" s="9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28"/>
      <c r="AW499" s="28"/>
    </row>
    <row r="500" spans="2:49" ht="15.6" x14ac:dyDescent="0.3">
      <c r="B500" s="9"/>
      <c r="C500" s="9"/>
      <c r="D500" s="9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28"/>
      <c r="AW500" s="28"/>
    </row>
    <row r="501" spans="2:49" ht="15.6" x14ac:dyDescent="0.3">
      <c r="B501" s="9"/>
      <c r="C501" s="9"/>
      <c r="D501" s="9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28"/>
      <c r="AW501" s="28"/>
    </row>
    <row r="502" spans="2:49" ht="15.6" x14ac:dyDescent="0.3">
      <c r="B502" s="9"/>
      <c r="C502" s="9"/>
      <c r="D502" s="9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28"/>
      <c r="AW502" s="28"/>
    </row>
    <row r="503" spans="2:49" ht="15.6" x14ac:dyDescent="0.3">
      <c r="B503" s="9"/>
      <c r="C503" s="9"/>
      <c r="D503" s="9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28"/>
      <c r="AW503" s="28"/>
    </row>
    <row r="504" spans="2:49" ht="15.6" x14ac:dyDescent="0.3">
      <c r="B504" s="9"/>
      <c r="C504" s="9"/>
      <c r="D504" s="9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28"/>
      <c r="AW504" s="28"/>
    </row>
    <row r="505" spans="2:49" ht="15.6" x14ac:dyDescent="0.3">
      <c r="B505" s="9"/>
      <c r="C505" s="9"/>
      <c r="D505" s="9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28"/>
      <c r="AW505" s="28"/>
    </row>
    <row r="506" spans="2:49" ht="15.6" x14ac:dyDescent="0.3">
      <c r="B506" s="9"/>
      <c r="C506" s="9"/>
      <c r="D506" s="9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28"/>
      <c r="AW506" s="28"/>
    </row>
    <row r="507" spans="2:49" ht="15.6" x14ac:dyDescent="0.3">
      <c r="B507" s="9"/>
      <c r="C507" s="9"/>
      <c r="D507" s="9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28"/>
      <c r="AW507" s="28"/>
    </row>
    <row r="508" spans="2:49" ht="15.6" x14ac:dyDescent="0.3">
      <c r="B508" s="9"/>
      <c r="C508" s="9"/>
      <c r="D508" s="9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28"/>
      <c r="AW508" s="28"/>
    </row>
    <row r="509" spans="2:49" ht="15.6" x14ac:dyDescent="0.3">
      <c r="B509" s="9"/>
      <c r="C509" s="9"/>
      <c r="D509" s="9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28"/>
      <c r="AW509" s="28"/>
    </row>
    <row r="510" spans="2:49" ht="15.6" x14ac:dyDescent="0.3">
      <c r="B510" s="9"/>
      <c r="C510" s="9"/>
      <c r="D510" s="9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28"/>
      <c r="AW510" s="28"/>
    </row>
    <row r="511" spans="2:49" ht="15.6" x14ac:dyDescent="0.3">
      <c r="B511" s="9"/>
      <c r="C511" s="9"/>
      <c r="D511" s="9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28"/>
      <c r="AW511" s="28"/>
    </row>
    <row r="512" spans="2:49" ht="15.6" x14ac:dyDescent="0.3">
      <c r="B512" s="9"/>
      <c r="C512" s="9"/>
      <c r="D512" s="9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28"/>
      <c r="AW512" s="28"/>
    </row>
    <row r="513" spans="2:49" ht="15.6" x14ac:dyDescent="0.3">
      <c r="B513" s="9"/>
      <c r="C513" s="9"/>
      <c r="D513" s="9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28"/>
      <c r="AW513" s="28"/>
    </row>
    <row r="514" spans="2:49" ht="15.6" x14ac:dyDescent="0.3">
      <c r="B514" s="9"/>
      <c r="C514" s="9"/>
      <c r="D514" s="9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28"/>
      <c r="AW514" s="28"/>
    </row>
    <row r="515" spans="2:49" ht="15.6" x14ac:dyDescent="0.3">
      <c r="B515" s="9"/>
      <c r="C515" s="9"/>
      <c r="D515" s="9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28"/>
      <c r="AW515" s="28"/>
    </row>
    <row r="516" spans="2:49" ht="15.6" x14ac:dyDescent="0.3">
      <c r="B516" s="9"/>
      <c r="C516" s="9"/>
      <c r="D516" s="9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28"/>
      <c r="AW516" s="28"/>
    </row>
    <row r="517" spans="2:49" ht="15.6" x14ac:dyDescent="0.3">
      <c r="B517" s="9"/>
      <c r="C517" s="9"/>
      <c r="D517" s="9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28"/>
      <c r="AW517" s="28"/>
    </row>
    <row r="518" spans="2:49" ht="15.6" x14ac:dyDescent="0.3">
      <c r="B518" s="9"/>
      <c r="C518" s="9"/>
      <c r="D518" s="9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28"/>
      <c r="AW518" s="28"/>
    </row>
    <row r="519" spans="2:49" ht="15.6" x14ac:dyDescent="0.3">
      <c r="B519" s="9"/>
      <c r="C519" s="9"/>
      <c r="D519" s="9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28"/>
      <c r="AW519" s="28"/>
    </row>
    <row r="520" spans="2:49" ht="15.6" x14ac:dyDescent="0.3">
      <c r="B520" s="9"/>
      <c r="C520" s="9"/>
      <c r="D520" s="9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28"/>
      <c r="AW520" s="28"/>
    </row>
    <row r="521" spans="2:49" ht="15.6" x14ac:dyDescent="0.3">
      <c r="B521" s="9"/>
      <c r="C521" s="9"/>
      <c r="D521" s="9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28"/>
      <c r="AW521" s="28"/>
    </row>
    <row r="522" spans="2:49" ht="15.6" x14ac:dyDescent="0.3">
      <c r="B522" s="9"/>
      <c r="C522" s="9"/>
      <c r="D522" s="9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28"/>
      <c r="AW522" s="28"/>
    </row>
    <row r="523" spans="2:49" ht="15.6" x14ac:dyDescent="0.3">
      <c r="B523" s="9"/>
      <c r="C523" s="9"/>
      <c r="D523" s="9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28"/>
      <c r="AW523" s="28"/>
    </row>
    <row r="524" spans="2:49" ht="15.6" x14ac:dyDescent="0.3">
      <c r="B524" s="9"/>
      <c r="C524" s="9"/>
      <c r="D524" s="9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28"/>
      <c r="AW524" s="28"/>
    </row>
    <row r="525" spans="2:49" ht="15.6" x14ac:dyDescent="0.3">
      <c r="B525" s="9"/>
      <c r="C525" s="9"/>
      <c r="D525" s="9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28"/>
      <c r="AW525" s="28"/>
    </row>
    <row r="526" spans="2:49" ht="15.6" x14ac:dyDescent="0.3">
      <c r="B526" s="9"/>
      <c r="C526" s="9"/>
      <c r="D526" s="9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28"/>
      <c r="AW526" s="28"/>
    </row>
    <row r="527" spans="2:49" ht="15.6" x14ac:dyDescent="0.3">
      <c r="B527" s="9"/>
      <c r="C527" s="9"/>
      <c r="D527" s="9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28"/>
      <c r="AW527" s="28"/>
    </row>
    <row r="528" spans="2:49" ht="15.6" x14ac:dyDescent="0.3">
      <c r="B528" s="9"/>
      <c r="C528" s="9"/>
      <c r="D528" s="9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28"/>
      <c r="AW528" s="28"/>
    </row>
    <row r="529" spans="2:49" ht="15.6" x14ac:dyDescent="0.3">
      <c r="B529" s="9"/>
      <c r="C529" s="9"/>
      <c r="D529" s="9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28"/>
      <c r="AW529" s="28"/>
    </row>
    <row r="530" spans="2:49" ht="15.6" x14ac:dyDescent="0.3">
      <c r="B530" s="9"/>
      <c r="C530" s="9"/>
      <c r="D530" s="9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28"/>
      <c r="AW530" s="28"/>
    </row>
    <row r="531" spans="2:49" ht="15.6" x14ac:dyDescent="0.3">
      <c r="B531" s="9"/>
      <c r="C531" s="9"/>
      <c r="D531" s="9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28"/>
      <c r="AW531" s="28"/>
    </row>
    <row r="532" spans="2:49" ht="15.6" x14ac:dyDescent="0.3">
      <c r="B532" s="9"/>
      <c r="C532" s="9"/>
      <c r="D532" s="9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28"/>
      <c r="AW532" s="28"/>
    </row>
    <row r="533" spans="2:49" ht="15.6" x14ac:dyDescent="0.3">
      <c r="B533" s="9"/>
      <c r="C533" s="9"/>
      <c r="D533" s="9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28"/>
      <c r="AW533" s="28"/>
    </row>
    <row r="534" spans="2:49" ht="15.6" x14ac:dyDescent="0.3">
      <c r="B534" s="9"/>
      <c r="C534" s="9"/>
      <c r="D534" s="9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28"/>
      <c r="AW534" s="28"/>
    </row>
    <row r="535" spans="2:49" ht="15.6" x14ac:dyDescent="0.3">
      <c r="B535" s="9"/>
      <c r="C535" s="9"/>
      <c r="D535" s="9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28"/>
      <c r="AW535" s="28"/>
    </row>
    <row r="536" spans="2:49" ht="15.6" x14ac:dyDescent="0.3">
      <c r="B536" s="9"/>
      <c r="C536" s="9"/>
      <c r="D536" s="9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28"/>
      <c r="AW536" s="28"/>
    </row>
    <row r="537" spans="2:49" ht="15.6" x14ac:dyDescent="0.3">
      <c r="B537" s="9"/>
      <c r="C537" s="9"/>
      <c r="D537" s="9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28"/>
      <c r="AW537" s="28"/>
    </row>
    <row r="538" spans="2:49" ht="15.6" x14ac:dyDescent="0.3">
      <c r="B538" s="9"/>
      <c r="C538" s="9"/>
      <c r="D538" s="9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28"/>
      <c r="AW538" s="28"/>
    </row>
    <row r="539" spans="2:49" ht="15.6" x14ac:dyDescent="0.3">
      <c r="B539" s="9"/>
      <c r="C539" s="9"/>
      <c r="D539" s="9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28"/>
      <c r="AW539" s="28"/>
    </row>
    <row r="540" spans="2:49" ht="15.6" x14ac:dyDescent="0.3">
      <c r="B540" s="9"/>
      <c r="C540" s="9"/>
      <c r="D540" s="9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28"/>
      <c r="AW540" s="28"/>
    </row>
    <row r="541" spans="2:49" ht="15.6" x14ac:dyDescent="0.3">
      <c r="B541" s="9"/>
      <c r="C541" s="9"/>
      <c r="D541" s="9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28"/>
      <c r="AW541" s="28"/>
    </row>
    <row r="542" spans="2:49" ht="15.6" x14ac:dyDescent="0.3">
      <c r="B542" s="9"/>
      <c r="C542" s="9"/>
      <c r="D542" s="9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28"/>
      <c r="AW542" s="28"/>
    </row>
    <row r="543" spans="2:49" ht="15.6" x14ac:dyDescent="0.3">
      <c r="B543" s="9"/>
      <c r="C543" s="9"/>
      <c r="D543" s="9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28"/>
      <c r="AW543" s="28"/>
    </row>
    <row r="544" spans="2:49" ht="15.6" x14ac:dyDescent="0.3">
      <c r="B544" s="9"/>
      <c r="C544" s="9"/>
      <c r="D544" s="9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28"/>
      <c r="AW544" s="28"/>
    </row>
    <row r="545" spans="2:49" ht="15.6" x14ac:dyDescent="0.3">
      <c r="B545" s="9"/>
      <c r="C545" s="9"/>
      <c r="D545" s="9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28"/>
      <c r="AW545" s="28"/>
    </row>
    <row r="546" spans="2:49" ht="15.6" x14ac:dyDescent="0.3">
      <c r="B546" s="9"/>
      <c r="C546" s="9"/>
      <c r="D546" s="9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28"/>
      <c r="AW546" s="28"/>
    </row>
    <row r="547" spans="2:49" ht="15.6" x14ac:dyDescent="0.3">
      <c r="B547" s="9"/>
      <c r="C547" s="9"/>
      <c r="D547" s="9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28"/>
      <c r="AW547" s="28"/>
    </row>
    <row r="548" spans="2:49" ht="15.6" x14ac:dyDescent="0.3">
      <c r="B548" s="9"/>
      <c r="C548" s="9"/>
      <c r="D548" s="9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28"/>
      <c r="AW548" s="28"/>
    </row>
    <row r="549" spans="2:49" ht="15.6" x14ac:dyDescent="0.3">
      <c r="B549" s="9"/>
      <c r="C549" s="9"/>
      <c r="D549" s="9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28"/>
      <c r="AW549" s="28"/>
    </row>
    <row r="550" spans="2:49" ht="15.6" x14ac:dyDescent="0.3">
      <c r="B550" s="9"/>
      <c r="C550" s="9"/>
      <c r="D550" s="9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28"/>
      <c r="AW550" s="28"/>
    </row>
    <row r="551" spans="2:49" ht="15.6" x14ac:dyDescent="0.3">
      <c r="B551" s="9"/>
      <c r="C551" s="9"/>
      <c r="D551" s="9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28"/>
      <c r="AW551" s="28"/>
    </row>
    <row r="552" spans="2:49" ht="15.6" x14ac:dyDescent="0.3">
      <c r="B552" s="9"/>
      <c r="C552" s="9"/>
      <c r="D552" s="9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28"/>
      <c r="AW552" s="28"/>
    </row>
    <row r="553" spans="2:49" ht="15.6" x14ac:dyDescent="0.3">
      <c r="B553" s="9"/>
      <c r="C553" s="9"/>
      <c r="D553" s="9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28"/>
      <c r="AW553" s="28"/>
    </row>
    <row r="554" spans="2:49" ht="15.6" x14ac:dyDescent="0.3">
      <c r="B554" s="9"/>
      <c r="C554" s="9"/>
      <c r="D554" s="9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28"/>
      <c r="AW554" s="28"/>
    </row>
    <row r="555" spans="2:49" ht="15.6" x14ac:dyDescent="0.3">
      <c r="B555" s="9"/>
      <c r="C555" s="9"/>
      <c r="D555" s="9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28"/>
      <c r="AW555" s="28"/>
    </row>
    <row r="556" spans="2:49" ht="15.6" x14ac:dyDescent="0.3">
      <c r="B556" s="9"/>
      <c r="C556" s="9"/>
      <c r="D556" s="9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28"/>
      <c r="AW556" s="28"/>
    </row>
    <row r="557" spans="2:49" ht="15.6" x14ac:dyDescent="0.3">
      <c r="B557" s="9"/>
      <c r="C557" s="9"/>
      <c r="D557" s="9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28"/>
      <c r="AW557" s="28"/>
    </row>
    <row r="558" spans="2:49" ht="15.6" x14ac:dyDescent="0.3">
      <c r="B558" s="9"/>
      <c r="C558" s="9"/>
      <c r="D558" s="9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28"/>
      <c r="AW558" s="28"/>
    </row>
    <row r="559" spans="2:49" ht="15.6" x14ac:dyDescent="0.3">
      <c r="B559" s="9"/>
      <c r="C559" s="9"/>
      <c r="D559" s="9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28"/>
      <c r="AW559" s="28"/>
    </row>
    <row r="560" spans="2:49" ht="15.6" x14ac:dyDescent="0.3">
      <c r="B560" s="9"/>
      <c r="C560" s="9"/>
      <c r="D560" s="9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28"/>
      <c r="AW560" s="28"/>
    </row>
    <row r="561" spans="2:49" ht="15.6" x14ac:dyDescent="0.3">
      <c r="B561" s="9"/>
      <c r="C561" s="9"/>
      <c r="D561" s="9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28"/>
      <c r="AW561" s="28"/>
    </row>
    <row r="562" spans="2:49" ht="15.6" x14ac:dyDescent="0.3">
      <c r="B562" s="9"/>
      <c r="C562" s="9"/>
      <c r="D562" s="9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28"/>
      <c r="AW562" s="28"/>
    </row>
    <row r="563" spans="2:49" ht="15.6" x14ac:dyDescent="0.3">
      <c r="B563" s="9"/>
      <c r="C563" s="9"/>
      <c r="D563" s="9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28"/>
      <c r="AW563" s="28"/>
    </row>
    <row r="564" spans="2:49" ht="15.6" x14ac:dyDescent="0.3">
      <c r="B564" s="9"/>
      <c r="C564" s="9"/>
      <c r="D564" s="9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28"/>
      <c r="AW564" s="28"/>
    </row>
    <row r="565" spans="2:49" ht="15.6" x14ac:dyDescent="0.3">
      <c r="B565" s="9"/>
      <c r="C565" s="9"/>
      <c r="D565" s="9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28"/>
      <c r="AW565" s="28"/>
    </row>
    <row r="566" spans="2:49" ht="15.6" x14ac:dyDescent="0.3">
      <c r="B566" s="9"/>
      <c r="C566" s="9"/>
      <c r="D566" s="9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28"/>
      <c r="AW566" s="28"/>
    </row>
    <row r="567" spans="2:49" ht="15.6" x14ac:dyDescent="0.3">
      <c r="B567" s="9"/>
      <c r="C567" s="9"/>
      <c r="D567" s="9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28"/>
      <c r="AW567" s="28"/>
    </row>
    <row r="568" spans="2:49" ht="15.6" x14ac:dyDescent="0.3">
      <c r="B568" s="9"/>
      <c r="C568" s="9"/>
      <c r="D568" s="9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28"/>
      <c r="AW568" s="28"/>
    </row>
    <row r="569" spans="2:49" ht="15.6" x14ac:dyDescent="0.3">
      <c r="B569" s="9"/>
      <c r="C569" s="9"/>
      <c r="D569" s="9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28"/>
      <c r="AW569" s="28"/>
    </row>
    <row r="570" spans="2:49" ht="15.6" x14ac:dyDescent="0.3">
      <c r="B570" s="9"/>
      <c r="C570" s="9"/>
      <c r="D570" s="9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28"/>
      <c r="AW570" s="28"/>
    </row>
    <row r="571" spans="2:49" ht="15.6" x14ac:dyDescent="0.3">
      <c r="B571" s="9"/>
      <c r="C571" s="9"/>
      <c r="D571" s="9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28"/>
      <c r="AW571" s="28"/>
    </row>
    <row r="572" spans="2:49" ht="15.6" x14ac:dyDescent="0.3">
      <c r="B572" s="9"/>
      <c r="C572" s="9"/>
      <c r="D572" s="9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28"/>
      <c r="AW572" s="28"/>
    </row>
    <row r="573" spans="2:49" ht="15.6" x14ac:dyDescent="0.3">
      <c r="B573" s="9"/>
      <c r="C573" s="9"/>
      <c r="D573" s="9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28"/>
      <c r="AW573" s="28"/>
    </row>
    <row r="574" spans="2:49" ht="15.6" x14ac:dyDescent="0.3">
      <c r="B574" s="9"/>
      <c r="C574" s="9"/>
      <c r="D574" s="9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28"/>
      <c r="AW574" s="28"/>
    </row>
    <row r="575" spans="2:49" ht="15.6" x14ac:dyDescent="0.3">
      <c r="B575" s="9"/>
      <c r="C575" s="9"/>
      <c r="D575" s="9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28"/>
      <c r="AW575" s="28"/>
    </row>
    <row r="576" spans="2:49" ht="15.6" x14ac:dyDescent="0.3">
      <c r="B576" s="9"/>
      <c r="C576" s="9"/>
      <c r="D576" s="9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28"/>
      <c r="AW576" s="28"/>
    </row>
    <row r="577" spans="2:49" ht="15.6" x14ac:dyDescent="0.3">
      <c r="B577" s="9"/>
      <c r="C577" s="9"/>
      <c r="D577" s="9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28"/>
      <c r="AW577" s="28"/>
    </row>
    <row r="578" spans="2:49" ht="15.6" x14ac:dyDescent="0.3">
      <c r="B578" s="9"/>
      <c r="C578" s="9"/>
      <c r="D578" s="9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28"/>
      <c r="AW578" s="28"/>
    </row>
    <row r="579" spans="2:49" ht="15.6" x14ac:dyDescent="0.3">
      <c r="B579" s="9"/>
      <c r="C579" s="9"/>
      <c r="D579" s="9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28"/>
      <c r="AW579" s="28"/>
    </row>
    <row r="580" spans="2:49" ht="15.6" x14ac:dyDescent="0.3">
      <c r="B580" s="9"/>
      <c r="C580" s="9"/>
      <c r="D580" s="9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28"/>
      <c r="AW580" s="28"/>
    </row>
    <row r="581" spans="2:49" ht="15.6" x14ac:dyDescent="0.3">
      <c r="B581" s="9"/>
      <c r="C581" s="9"/>
      <c r="D581" s="9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28"/>
      <c r="AW581" s="28"/>
    </row>
    <row r="582" spans="2:49" ht="15.6" x14ac:dyDescent="0.3">
      <c r="B582" s="9"/>
      <c r="C582" s="9"/>
      <c r="D582" s="9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28"/>
      <c r="AW582" s="28"/>
    </row>
    <row r="583" spans="2:49" ht="15.6" x14ac:dyDescent="0.3">
      <c r="B583" s="9"/>
      <c r="C583" s="9"/>
      <c r="D583" s="9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28"/>
      <c r="AW583" s="28"/>
    </row>
    <row r="584" spans="2:49" ht="15.6" x14ac:dyDescent="0.3">
      <c r="B584" s="9"/>
      <c r="C584" s="9"/>
      <c r="D584" s="9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28"/>
      <c r="AW584" s="28"/>
    </row>
    <row r="585" spans="2:49" ht="15.6" x14ac:dyDescent="0.3">
      <c r="B585" s="9"/>
      <c r="C585" s="9"/>
      <c r="D585" s="9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28"/>
      <c r="AW585" s="28"/>
    </row>
    <row r="586" spans="2:49" ht="15.6" x14ac:dyDescent="0.3">
      <c r="B586" s="9"/>
      <c r="C586" s="9"/>
      <c r="D586" s="9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28"/>
      <c r="AW586" s="28"/>
    </row>
    <row r="587" spans="2:49" ht="15.6" x14ac:dyDescent="0.3">
      <c r="B587" s="9"/>
      <c r="C587" s="9"/>
      <c r="D587" s="9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28"/>
      <c r="AW587" s="28"/>
    </row>
    <row r="588" spans="2:49" ht="15.6" x14ac:dyDescent="0.3">
      <c r="B588" s="9"/>
      <c r="C588" s="9"/>
      <c r="D588" s="9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28"/>
      <c r="AW588" s="28"/>
    </row>
    <row r="589" spans="2:49" ht="15.6" x14ac:dyDescent="0.3">
      <c r="B589" s="9"/>
      <c r="C589" s="9"/>
      <c r="D589" s="9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28"/>
      <c r="AW589" s="28"/>
    </row>
    <row r="590" spans="2:49" ht="15.6" x14ac:dyDescent="0.3">
      <c r="B590" s="9"/>
      <c r="C590" s="9"/>
      <c r="D590" s="9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28"/>
      <c r="AW590" s="28"/>
    </row>
    <row r="591" spans="2:49" ht="15.6" x14ac:dyDescent="0.3">
      <c r="B591" s="9"/>
      <c r="C591" s="9"/>
      <c r="D591" s="9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28"/>
      <c r="AW591" s="28"/>
    </row>
    <row r="592" spans="2:49" ht="15.6" x14ac:dyDescent="0.3">
      <c r="B592" s="9"/>
      <c r="C592" s="9"/>
      <c r="D592" s="9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28"/>
      <c r="AW592" s="28"/>
    </row>
    <row r="593" spans="2:49" ht="15.6" x14ac:dyDescent="0.3">
      <c r="B593" s="9"/>
      <c r="C593" s="9"/>
      <c r="D593" s="9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28"/>
      <c r="AW593" s="28"/>
    </row>
    <row r="594" spans="2:49" ht="15.6" x14ac:dyDescent="0.3">
      <c r="B594" s="9"/>
      <c r="C594" s="9"/>
      <c r="D594" s="9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28"/>
      <c r="AW594" s="28"/>
    </row>
    <row r="595" spans="2:49" ht="15.6" x14ac:dyDescent="0.3">
      <c r="B595" s="9"/>
      <c r="C595" s="9"/>
      <c r="D595" s="9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28"/>
      <c r="AW595" s="28"/>
    </row>
    <row r="596" spans="2:49" ht="15.6" x14ac:dyDescent="0.3">
      <c r="B596" s="9"/>
      <c r="C596" s="9"/>
      <c r="D596" s="9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28"/>
      <c r="AW596" s="28"/>
    </row>
    <row r="597" spans="2:49" ht="15.6" x14ac:dyDescent="0.3">
      <c r="B597" s="9"/>
      <c r="C597" s="9"/>
      <c r="D597" s="9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28"/>
      <c r="AW597" s="28"/>
    </row>
    <row r="598" spans="2:49" ht="15.6" x14ac:dyDescent="0.3">
      <c r="B598" s="9"/>
      <c r="C598" s="9"/>
      <c r="D598" s="9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28"/>
      <c r="AW598" s="28"/>
    </row>
    <row r="599" spans="2:49" ht="15.6" x14ac:dyDescent="0.3">
      <c r="B599" s="9"/>
      <c r="C599" s="9"/>
      <c r="D599" s="9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28"/>
      <c r="AW599" s="28"/>
    </row>
    <row r="600" spans="2:49" ht="15.6" x14ac:dyDescent="0.3">
      <c r="B600" s="9"/>
      <c r="C600" s="9"/>
      <c r="D600" s="9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28"/>
      <c r="AW600" s="28"/>
    </row>
    <row r="601" spans="2:49" ht="15.6" x14ac:dyDescent="0.3">
      <c r="B601" s="9"/>
      <c r="C601" s="9"/>
      <c r="D601" s="9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28"/>
      <c r="AW601" s="28"/>
    </row>
    <row r="602" spans="2:49" ht="15.6" x14ac:dyDescent="0.3">
      <c r="B602" s="9"/>
      <c r="C602" s="9"/>
      <c r="D602" s="9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28"/>
      <c r="AW602" s="28"/>
    </row>
    <row r="603" spans="2:49" ht="15.6" x14ac:dyDescent="0.3">
      <c r="B603" s="9"/>
      <c r="C603" s="9"/>
      <c r="D603" s="9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28"/>
      <c r="AW603" s="28"/>
    </row>
    <row r="604" spans="2:49" ht="15.6" x14ac:dyDescent="0.3">
      <c r="B604" s="9"/>
      <c r="C604" s="9"/>
      <c r="D604" s="9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28"/>
      <c r="AW604" s="28"/>
    </row>
    <row r="605" spans="2:49" ht="15.6" x14ac:dyDescent="0.3">
      <c r="B605" s="9"/>
      <c r="C605" s="9"/>
      <c r="D605" s="9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28"/>
      <c r="AW605" s="28"/>
    </row>
    <row r="606" spans="2:49" ht="15.6" x14ac:dyDescent="0.3">
      <c r="B606" s="9"/>
      <c r="C606" s="9"/>
      <c r="D606" s="9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28"/>
      <c r="AW606" s="28"/>
    </row>
    <row r="607" spans="2:49" ht="15.6" x14ac:dyDescent="0.3">
      <c r="B607" s="9"/>
      <c r="C607" s="9"/>
      <c r="D607" s="9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28"/>
      <c r="AW607" s="28"/>
    </row>
    <row r="608" spans="2:49" ht="15.6" x14ac:dyDescent="0.3">
      <c r="B608" s="9"/>
      <c r="C608" s="9"/>
      <c r="D608" s="9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28"/>
      <c r="AW608" s="28"/>
    </row>
    <row r="609" spans="2:49" ht="15.6" x14ac:dyDescent="0.3">
      <c r="B609" s="9"/>
      <c r="C609" s="9"/>
      <c r="D609" s="9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28"/>
      <c r="AW609" s="28"/>
    </row>
    <row r="610" spans="2:49" ht="15.6" x14ac:dyDescent="0.3">
      <c r="B610" s="9"/>
      <c r="C610" s="9"/>
      <c r="D610" s="9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28"/>
      <c r="AW610" s="28"/>
    </row>
    <row r="611" spans="2:49" ht="15.6" x14ac:dyDescent="0.3">
      <c r="B611" s="9"/>
      <c r="C611" s="9"/>
      <c r="D611" s="9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28"/>
      <c r="AW611" s="28"/>
    </row>
    <row r="612" spans="2:49" ht="15.6" x14ac:dyDescent="0.3">
      <c r="B612" s="9"/>
      <c r="C612" s="9"/>
      <c r="D612" s="9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28"/>
      <c r="AW612" s="28"/>
    </row>
    <row r="613" spans="2:49" ht="15.6" x14ac:dyDescent="0.3">
      <c r="B613" s="9"/>
      <c r="C613" s="9"/>
      <c r="D613" s="9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28"/>
      <c r="AW613" s="28"/>
    </row>
    <row r="614" spans="2:49" ht="15.6" x14ac:dyDescent="0.3">
      <c r="B614" s="9"/>
      <c r="C614" s="9"/>
      <c r="D614" s="9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28"/>
      <c r="AW614" s="28"/>
    </row>
    <row r="615" spans="2:49" ht="15.6" x14ac:dyDescent="0.3">
      <c r="B615" s="9"/>
      <c r="C615" s="9"/>
      <c r="D615" s="9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28"/>
      <c r="AW615" s="28"/>
    </row>
    <row r="616" spans="2:49" ht="15.6" x14ac:dyDescent="0.3">
      <c r="B616" s="9"/>
      <c r="C616" s="9"/>
      <c r="D616" s="9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28"/>
      <c r="AW616" s="28"/>
    </row>
    <row r="617" spans="2:49" ht="15.6" x14ac:dyDescent="0.3">
      <c r="B617" s="9"/>
      <c r="C617" s="9"/>
      <c r="D617" s="9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28"/>
      <c r="AW617" s="28"/>
    </row>
    <row r="618" spans="2:49" ht="15.6" x14ac:dyDescent="0.3">
      <c r="B618" s="9"/>
      <c r="C618" s="9"/>
      <c r="D618" s="9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28"/>
      <c r="AW618" s="28"/>
    </row>
    <row r="619" spans="2:49" ht="15.6" x14ac:dyDescent="0.3">
      <c r="B619" s="9"/>
      <c r="C619" s="9"/>
      <c r="D619" s="9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28"/>
      <c r="AW619" s="28"/>
    </row>
    <row r="620" spans="2:49" ht="15.6" x14ac:dyDescent="0.3">
      <c r="B620" s="9"/>
      <c r="C620" s="9"/>
      <c r="D620" s="9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28"/>
      <c r="AW620" s="28"/>
    </row>
    <row r="621" spans="2:49" ht="15.6" x14ac:dyDescent="0.3">
      <c r="B621" s="9"/>
      <c r="C621" s="9"/>
      <c r="D621" s="9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28"/>
      <c r="AW621" s="28"/>
    </row>
    <row r="622" spans="2:49" ht="15.6" x14ac:dyDescent="0.3">
      <c r="B622" s="9"/>
      <c r="C622" s="9"/>
      <c r="D622" s="9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28"/>
      <c r="AW622" s="28"/>
    </row>
    <row r="623" spans="2:49" ht="15.6" x14ac:dyDescent="0.3">
      <c r="B623" s="9"/>
      <c r="C623" s="9"/>
      <c r="D623" s="9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28"/>
      <c r="AW623" s="28"/>
    </row>
    <row r="624" spans="2:49" ht="15.6" x14ac:dyDescent="0.3">
      <c r="B624" s="9"/>
      <c r="C624" s="9"/>
      <c r="D624" s="9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28"/>
      <c r="AW624" s="28"/>
    </row>
    <row r="625" spans="2:49" ht="15.6" x14ac:dyDescent="0.3">
      <c r="B625" s="9"/>
      <c r="C625" s="9"/>
      <c r="D625" s="9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28"/>
      <c r="AW625" s="28"/>
    </row>
    <row r="626" spans="2:49" ht="15.6" x14ac:dyDescent="0.3">
      <c r="B626" s="9"/>
      <c r="C626" s="9"/>
      <c r="D626" s="9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28"/>
      <c r="AW626" s="28"/>
    </row>
    <row r="627" spans="2:49" ht="15.6" x14ac:dyDescent="0.3">
      <c r="B627" s="9"/>
      <c r="C627" s="9"/>
      <c r="D627" s="9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28"/>
      <c r="AW627" s="28"/>
    </row>
    <row r="628" spans="2:49" ht="15.6" x14ac:dyDescent="0.3">
      <c r="B628" s="9"/>
      <c r="C628" s="9"/>
      <c r="D628" s="9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28"/>
      <c r="AW628" s="28"/>
    </row>
    <row r="629" spans="2:49" ht="15.6" x14ac:dyDescent="0.3">
      <c r="B629" s="9"/>
      <c r="C629" s="9"/>
      <c r="D629" s="9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28"/>
      <c r="AW629" s="28"/>
    </row>
    <row r="630" spans="2:49" ht="15.6" x14ac:dyDescent="0.3">
      <c r="B630" s="9"/>
      <c r="C630" s="9"/>
      <c r="D630" s="9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28"/>
      <c r="AW630" s="28"/>
    </row>
    <row r="631" spans="2:49" ht="15.6" x14ac:dyDescent="0.3">
      <c r="B631" s="9"/>
      <c r="C631" s="9"/>
      <c r="D631" s="9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28"/>
      <c r="AW631" s="28"/>
    </row>
    <row r="632" spans="2:49" ht="15.6" x14ac:dyDescent="0.3">
      <c r="B632" s="9"/>
      <c r="C632" s="9"/>
      <c r="D632" s="9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28"/>
      <c r="AW632" s="28"/>
    </row>
    <row r="633" spans="2:49" ht="15.6" x14ac:dyDescent="0.3">
      <c r="B633" s="9"/>
      <c r="C633" s="9"/>
      <c r="D633" s="9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28"/>
      <c r="AW633" s="28"/>
    </row>
    <row r="634" spans="2:49" ht="15.6" x14ac:dyDescent="0.3">
      <c r="B634" s="9"/>
      <c r="C634" s="9"/>
      <c r="D634" s="9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28"/>
      <c r="AW634" s="28"/>
    </row>
    <row r="635" spans="2:49" ht="15.6" x14ac:dyDescent="0.3">
      <c r="B635" s="9"/>
      <c r="C635" s="9"/>
      <c r="D635" s="9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28"/>
      <c r="AW635" s="28"/>
    </row>
    <row r="636" spans="2:49" ht="15.6" x14ac:dyDescent="0.3">
      <c r="B636" s="9"/>
      <c r="C636" s="9"/>
      <c r="D636" s="9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28"/>
      <c r="AW636" s="28"/>
    </row>
    <row r="637" spans="2:49" ht="15.6" x14ac:dyDescent="0.3">
      <c r="B637" s="9"/>
      <c r="C637" s="9"/>
      <c r="D637" s="9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28"/>
      <c r="AW637" s="28"/>
    </row>
    <row r="638" spans="2:49" ht="15.6" x14ac:dyDescent="0.3">
      <c r="B638" s="9"/>
      <c r="C638" s="9"/>
      <c r="D638" s="9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28"/>
      <c r="AW638" s="28"/>
    </row>
    <row r="639" spans="2:49" ht="15.6" x14ac:dyDescent="0.3">
      <c r="B639" s="9"/>
      <c r="C639" s="9"/>
      <c r="D639" s="9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28"/>
      <c r="AW639" s="28"/>
    </row>
    <row r="640" spans="2:49" ht="15.6" x14ac:dyDescent="0.3">
      <c r="B640" s="9"/>
      <c r="C640" s="9"/>
      <c r="D640" s="9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28"/>
      <c r="AW640" s="28"/>
    </row>
    <row r="641" spans="2:49" ht="15.6" x14ac:dyDescent="0.3">
      <c r="B641" s="9"/>
      <c r="C641" s="9"/>
      <c r="D641" s="9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28"/>
      <c r="AW641" s="28"/>
    </row>
    <row r="642" spans="2:49" ht="15.6" x14ac:dyDescent="0.3">
      <c r="B642" s="9"/>
      <c r="C642" s="9"/>
      <c r="D642" s="9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28"/>
      <c r="AW642" s="28"/>
    </row>
    <row r="643" spans="2:49" ht="15.6" x14ac:dyDescent="0.3">
      <c r="B643" s="9"/>
      <c r="C643" s="9"/>
      <c r="D643" s="9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28"/>
      <c r="AW643" s="28"/>
    </row>
    <row r="644" spans="2:49" ht="15.6" x14ac:dyDescent="0.3">
      <c r="B644" s="9"/>
      <c r="C644" s="9"/>
      <c r="D644" s="9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28"/>
      <c r="AW644" s="28"/>
    </row>
    <row r="645" spans="2:49" ht="15.6" x14ac:dyDescent="0.3">
      <c r="B645" s="9"/>
      <c r="C645" s="9"/>
      <c r="D645" s="9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28"/>
      <c r="AW645" s="28"/>
    </row>
    <row r="646" spans="2:49" ht="15.6" x14ac:dyDescent="0.3">
      <c r="B646" s="9"/>
      <c r="C646" s="9"/>
      <c r="D646" s="9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28"/>
      <c r="AW646" s="28"/>
    </row>
    <row r="647" spans="2:49" ht="15.6" x14ac:dyDescent="0.3">
      <c r="B647" s="9"/>
      <c r="C647" s="9"/>
      <c r="D647" s="9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28"/>
      <c r="AW647" s="28"/>
    </row>
    <row r="648" spans="2:49" ht="15.6" x14ac:dyDescent="0.3">
      <c r="B648" s="9"/>
      <c r="C648" s="9"/>
      <c r="D648" s="9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28"/>
      <c r="AW648" s="28"/>
    </row>
    <row r="649" spans="2:49" ht="15.6" x14ac:dyDescent="0.3">
      <c r="B649" s="9"/>
      <c r="C649" s="9"/>
      <c r="D649" s="9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28"/>
      <c r="AW649" s="28"/>
    </row>
    <row r="650" spans="2:49" ht="15.6" x14ac:dyDescent="0.3">
      <c r="B650" s="9"/>
      <c r="C650" s="9"/>
      <c r="D650" s="9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28"/>
      <c r="AW650" s="28"/>
    </row>
    <row r="651" spans="2:49" ht="15.6" x14ac:dyDescent="0.3">
      <c r="B651" s="9"/>
      <c r="C651" s="9"/>
      <c r="D651" s="9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28"/>
      <c r="AW651" s="28"/>
    </row>
    <row r="652" spans="2:49" ht="15.6" x14ac:dyDescent="0.3">
      <c r="B652" s="9"/>
      <c r="C652" s="9"/>
      <c r="D652" s="9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28"/>
      <c r="AW652" s="28"/>
    </row>
    <row r="653" spans="2:49" ht="15.6" x14ac:dyDescent="0.3">
      <c r="B653" s="9"/>
      <c r="C653" s="9"/>
      <c r="D653" s="9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28"/>
      <c r="AW653" s="28"/>
    </row>
    <row r="654" spans="2:49" ht="15.6" x14ac:dyDescent="0.3">
      <c r="B654" s="9"/>
      <c r="C654" s="9"/>
      <c r="D654" s="9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28"/>
      <c r="AW654" s="28"/>
    </row>
    <row r="655" spans="2:49" ht="15.6" x14ac:dyDescent="0.3">
      <c r="B655" s="9"/>
      <c r="C655" s="9"/>
      <c r="D655" s="9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28"/>
      <c r="AW655" s="28"/>
    </row>
    <row r="656" spans="2:49" ht="15.6" x14ac:dyDescent="0.3">
      <c r="B656" s="9"/>
      <c r="C656" s="9"/>
      <c r="D656" s="9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28"/>
      <c r="AW656" s="28"/>
    </row>
    <row r="657" spans="2:49" ht="15.6" x14ac:dyDescent="0.3">
      <c r="B657" s="9"/>
      <c r="C657" s="9"/>
      <c r="D657" s="9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28"/>
      <c r="AW657" s="28"/>
    </row>
    <row r="658" spans="2:49" ht="15.6" x14ac:dyDescent="0.3">
      <c r="B658" s="9"/>
      <c r="C658" s="9"/>
      <c r="D658" s="9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28"/>
      <c r="AW658" s="28"/>
    </row>
    <row r="659" spans="2:49" ht="15.6" x14ac:dyDescent="0.3">
      <c r="B659" s="9"/>
      <c r="C659" s="9"/>
      <c r="D659" s="9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28"/>
      <c r="AW659" s="28"/>
    </row>
    <row r="660" spans="2:49" ht="15.6" x14ac:dyDescent="0.3">
      <c r="B660" s="9"/>
      <c r="C660" s="9"/>
      <c r="D660" s="9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28"/>
      <c r="AW660" s="28"/>
    </row>
    <row r="661" spans="2:49" ht="15.6" x14ac:dyDescent="0.3">
      <c r="B661" s="9"/>
      <c r="C661" s="9"/>
      <c r="D661" s="9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28"/>
      <c r="AW661" s="28"/>
    </row>
    <row r="662" spans="2:49" ht="15.6" x14ac:dyDescent="0.3">
      <c r="B662" s="9"/>
      <c r="C662" s="9"/>
      <c r="D662" s="9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28"/>
      <c r="AW662" s="28"/>
    </row>
    <row r="663" spans="2:49" ht="15.6" x14ac:dyDescent="0.3">
      <c r="B663" s="9"/>
      <c r="C663" s="9"/>
      <c r="D663" s="9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28"/>
      <c r="AW663" s="28"/>
    </row>
    <row r="664" spans="2:49" ht="15.6" x14ac:dyDescent="0.3">
      <c r="B664" s="9"/>
      <c r="C664" s="9"/>
      <c r="D664" s="9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28"/>
      <c r="AW664" s="28"/>
    </row>
    <row r="665" spans="2:49" ht="15.6" x14ac:dyDescent="0.3">
      <c r="B665" s="9"/>
      <c r="C665" s="9"/>
      <c r="D665" s="9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28"/>
      <c r="AW665" s="28"/>
    </row>
    <row r="666" spans="2:49" ht="15.6" x14ac:dyDescent="0.3">
      <c r="B666" s="9"/>
      <c r="C666" s="9"/>
      <c r="D666" s="9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28"/>
      <c r="AW666" s="28"/>
    </row>
    <row r="667" spans="2:49" ht="15.6" x14ac:dyDescent="0.3">
      <c r="B667" s="9"/>
      <c r="C667" s="9"/>
      <c r="D667" s="9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28"/>
      <c r="AW667" s="28"/>
    </row>
    <row r="668" spans="2:49" ht="15.6" x14ac:dyDescent="0.3">
      <c r="B668" s="9"/>
      <c r="C668" s="9"/>
      <c r="D668" s="9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28"/>
      <c r="AW668" s="28"/>
    </row>
    <row r="669" spans="2:49" ht="15.6" x14ac:dyDescent="0.3">
      <c r="B669" s="9"/>
      <c r="C669" s="9"/>
      <c r="D669" s="9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28"/>
      <c r="AW669" s="28"/>
    </row>
    <row r="670" spans="2:49" ht="15.6" x14ac:dyDescent="0.3">
      <c r="B670" s="9"/>
      <c r="C670" s="9"/>
      <c r="D670" s="9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28"/>
      <c r="AW670" s="28"/>
    </row>
    <row r="671" spans="2:49" ht="15.6" x14ac:dyDescent="0.3">
      <c r="B671" s="9"/>
      <c r="C671" s="9"/>
      <c r="D671" s="9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28"/>
      <c r="AW671" s="28"/>
    </row>
    <row r="672" spans="2:49" ht="15.6" x14ac:dyDescent="0.3">
      <c r="B672" s="9"/>
      <c r="C672" s="9"/>
      <c r="D672" s="9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28"/>
      <c r="AW672" s="28"/>
    </row>
    <row r="673" spans="2:49" ht="15.6" x14ac:dyDescent="0.3">
      <c r="B673" s="9"/>
      <c r="C673" s="9"/>
      <c r="D673" s="9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28"/>
      <c r="AW673" s="28"/>
    </row>
    <row r="674" spans="2:49" ht="15.6" x14ac:dyDescent="0.3">
      <c r="B674" s="9"/>
      <c r="C674" s="9"/>
      <c r="D674" s="9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28"/>
      <c r="AW674" s="28"/>
    </row>
    <row r="675" spans="2:49" ht="15.6" x14ac:dyDescent="0.3">
      <c r="B675" s="9"/>
      <c r="C675" s="9"/>
      <c r="D675" s="9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28"/>
      <c r="AW675" s="28"/>
    </row>
    <row r="676" spans="2:49" ht="15.6" x14ac:dyDescent="0.3">
      <c r="B676" s="9"/>
      <c r="C676" s="9"/>
      <c r="D676" s="9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28"/>
      <c r="AW676" s="28"/>
    </row>
    <row r="677" spans="2:49" ht="15.6" x14ac:dyDescent="0.3">
      <c r="B677" s="9"/>
      <c r="C677" s="9"/>
      <c r="D677" s="9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28"/>
      <c r="AW677" s="28"/>
    </row>
    <row r="678" spans="2:49" ht="15.6" x14ac:dyDescent="0.3">
      <c r="B678" s="9"/>
      <c r="C678" s="9"/>
      <c r="D678" s="9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28"/>
      <c r="AW678" s="28"/>
    </row>
    <row r="679" spans="2:49" ht="15.6" x14ac:dyDescent="0.3">
      <c r="B679" s="9"/>
      <c r="C679" s="9"/>
      <c r="D679" s="9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28"/>
      <c r="AW679" s="28"/>
    </row>
    <row r="680" spans="2:49" ht="15.6" x14ac:dyDescent="0.3">
      <c r="B680" s="9"/>
      <c r="C680" s="9"/>
      <c r="D680" s="9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28"/>
      <c r="AW680" s="28"/>
    </row>
    <row r="681" spans="2:49" ht="15.6" x14ac:dyDescent="0.3">
      <c r="B681" s="9"/>
      <c r="C681" s="9"/>
      <c r="D681" s="9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28"/>
      <c r="AW681" s="28"/>
    </row>
    <row r="682" spans="2:49" ht="15.6" x14ac:dyDescent="0.3">
      <c r="B682" s="9"/>
      <c r="C682" s="9"/>
      <c r="D682" s="9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28"/>
      <c r="AW682" s="28"/>
    </row>
    <row r="683" spans="2:49" ht="15.6" x14ac:dyDescent="0.3">
      <c r="B683" s="9"/>
      <c r="C683" s="9"/>
      <c r="D683" s="9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28"/>
      <c r="AW683" s="28"/>
    </row>
    <row r="684" spans="2:49" ht="15.6" x14ac:dyDescent="0.3">
      <c r="B684" s="9"/>
      <c r="C684" s="9"/>
      <c r="D684" s="9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28"/>
      <c r="AW684" s="28"/>
    </row>
    <row r="685" spans="2:49" ht="15.6" x14ac:dyDescent="0.3">
      <c r="B685" s="9"/>
      <c r="C685" s="9"/>
      <c r="D685" s="9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28"/>
      <c r="AW685" s="28"/>
    </row>
    <row r="686" spans="2:49" ht="15.6" x14ac:dyDescent="0.3">
      <c r="B686" s="9"/>
      <c r="C686" s="9"/>
      <c r="D686" s="9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28"/>
      <c r="AW686" s="28"/>
    </row>
    <row r="687" spans="2:49" ht="15.6" x14ac:dyDescent="0.3">
      <c r="B687" s="9"/>
      <c r="C687" s="9"/>
      <c r="D687" s="9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28"/>
      <c r="AW687" s="28"/>
    </row>
    <row r="688" spans="2:49" ht="15.6" x14ac:dyDescent="0.3">
      <c r="B688" s="9"/>
      <c r="C688" s="9"/>
      <c r="D688" s="9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28"/>
      <c r="AW688" s="28"/>
    </row>
    <row r="689" spans="2:49" ht="15.6" x14ac:dyDescent="0.3">
      <c r="B689" s="9"/>
      <c r="C689" s="9"/>
      <c r="D689" s="9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28"/>
      <c r="AW689" s="28"/>
    </row>
    <row r="690" spans="2:49" ht="15.6" x14ac:dyDescent="0.3">
      <c r="B690" s="9"/>
      <c r="C690" s="9"/>
      <c r="D690" s="9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28"/>
      <c r="AW690" s="28"/>
    </row>
    <row r="691" spans="2:49" ht="15.6" x14ac:dyDescent="0.3">
      <c r="B691" s="9"/>
      <c r="C691" s="9"/>
      <c r="D691" s="9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28"/>
      <c r="AW691" s="28"/>
    </row>
    <row r="692" spans="2:49" ht="15.6" x14ac:dyDescent="0.3">
      <c r="B692" s="9"/>
      <c r="C692" s="9"/>
      <c r="D692" s="9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28"/>
      <c r="AW692" s="28"/>
    </row>
    <row r="693" spans="2:49" ht="15.6" x14ac:dyDescent="0.3">
      <c r="B693" s="9"/>
      <c r="C693" s="9"/>
      <c r="D693" s="9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28"/>
      <c r="AW693" s="28"/>
    </row>
    <row r="694" spans="2:49" ht="15.6" x14ac:dyDescent="0.3">
      <c r="B694" s="9"/>
      <c r="C694" s="9"/>
      <c r="D694" s="9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28"/>
      <c r="AW694" s="28"/>
    </row>
    <row r="695" spans="2:49" ht="15.6" x14ac:dyDescent="0.3">
      <c r="B695" s="9"/>
      <c r="C695" s="9"/>
      <c r="D695" s="9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28"/>
      <c r="AW695" s="28"/>
    </row>
    <row r="696" spans="2:49" ht="15.6" x14ac:dyDescent="0.3">
      <c r="B696" s="9"/>
      <c r="C696" s="9"/>
      <c r="D696" s="9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28"/>
      <c r="AW696" s="28"/>
    </row>
    <row r="697" spans="2:49" ht="15.6" x14ac:dyDescent="0.3">
      <c r="B697" s="9"/>
      <c r="C697" s="9"/>
      <c r="D697" s="9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28"/>
      <c r="AW697" s="28"/>
    </row>
    <row r="698" spans="2:49" ht="15.6" x14ac:dyDescent="0.3">
      <c r="B698" s="9"/>
      <c r="C698" s="9"/>
      <c r="D698" s="9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28"/>
      <c r="AW698" s="28"/>
    </row>
    <row r="699" spans="2:49" ht="15.6" x14ac:dyDescent="0.3">
      <c r="B699" s="9"/>
      <c r="C699" s="9"/>
      <c r="D699" s="9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28"/>
      <c r="AW699" s="28"/>
    </row>
    <row r="700" spans="2:49" ht="15.6" x14ac:dyDescent="0.3">
      <c r="B700" s="9"/>
      <c r="C700" s="9"/>
      <c r="D700" s="9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28"/>
      <c r="AW700" s="28"/>
    </row>
    <row r="701" spans="2:49" ht="15.6" x14ac:dyDescent="0.3">
      <c r="B701" s="9"/>
      <c r="C701" s="9"/>
      <c r="D701" s="9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28"/>
      <c r="AW701" s="28"/>
    </row>
    <row r="702" spans="2:49" ht="15.6" x14ac:dyDescent="0.3">
      <c r="B702" s="9"/>
      <c r="C702" s="9"/>
      <c r="D702" s="9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28"/>
      <c r="AW702" s="28"/>
    </row>
    <row r="703" spans="2:49" ht="15.6" x14ac:dyDescent="0.3">
      <c r="B703" s="9"/>
      <c r="C703" s="9"/>
      <c r="D703" s="9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28"/>
      <c r="AW703" s="28"/>
    </row>
    <row r="704" spans="2:49" ht="15.6" x14ac:dyDescent="0.3">
      <c r="B704" s="9"/>
      <c r="C704" s="9"/>
      <c r="D704" s="9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28"/>
      <c r="AW704" s="28"/>
    </row>
    <row r="705" spans="2:49" ht="15.6" x14ac:dyDescent="0.3">
      <c r="B705" s="9"/>
      <c r="C705" s="9"/>
      <c r="D705" s="9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28"/>
      <c r="AW705" s="28"/>
    </row>
    <row r="706" spans="2:49" ht="15.6" x14ac:dyDescent="0.3">
      <c r="B706" s="9"/>
      <c r="C706" s="9"/>
      <c r="D706" s="9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28"/>
      <c r="AW706" s="28"/>
    </row>
    <row r="707" spans="2:49" ht="15.6" x14ac:dyDescent="0.3">
      <c r="B707" s="9"/>
      <c r="C707" s="9"/>
      <c r="D707" s="9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28"/>
      <c r="AW707" s="28"/>
    </row>
    <row r="708" spans="2:49" ht="15.6" x14ac:dyDescent="0.3">
      <c r="B708" s="9"/>
      <c r="C708" s="9"/>
      <c r="D708" s="9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28"/>
      <c r="AW708" s="28"/>
    </row>
    <row r="709" spans="2:49" ht="15.6" x14ac:dyDescent="0.3">
      <c r="B709" s="9"/>
      <c r="C709" s="9"/>
      <c r="D709" s="9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28"/>
      <c r="AW709" s="28"/>
    </row>
    <row r="710" spans="2:49" ht="15.6" x14ac:dyDescent="0.3">
      <c r="B710" s="9"/>
      <c r="C710" s="9"/>
      <c r="D710" s="9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28"/>
      <c r="AW710" s="28"/>
    </row>
    <row r="711" spans="2:49" ht="15.6" x14ac:dyDescent="0.3">
      <c r="B711" s="9"/>
      <c r="C711" s="9"/>
      <c r="D711" s="9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28"/>
      <c r="AW711" s="28"/>
    </row>
    <row r="712" spans="2:49" ht="15.6" x14ac:dyDescent="0.3">
      <c r="B712" s="9"/>
      <c r="C712" s="9"/>
      <c r="D712" s="9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28"/>
      <c r="AW712" s="28"/>
    </row>
    <row r="713" spans="2:49" ht="15.6" x14ac:dyDescent="0.3">
      <c r="B713" s="9"/>
      <c r="C713" s="9"/>
      <c r="D713" s="9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28"/>
      <c r="AW713" s="28"/>
    </row>
    <row r="714" spans="2:49" ht="15.6" x14ac:dyDescent="0.3">
      <c r="B714" s="9"/>
      <c r="C714" s="9"/>
      <c r="D714" s="9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28"/>
      <c r="AW714" s="28"/>
    </row>
    <row r="715" spans="2:49" ht="15.6" x14ac:dyDescent="0.3">
      <c r="B715" s="9"/>
      <c r="C715" s="9"/>
      <c r="D715" s="9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28"/>
      <c r="AW715" s="28"/>
    </row>
    <row r="716" spans="2:49" ht="15.6" x14ac:dyDescent="0.3">
      <c r="B716" s="9"/>
      <c r="C716" s="9"/>
      <c r="D716" s="9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28"/>
      <c r="AW716" s="28"/>
    </row>
    <row r="717" spans="2:49" ht="15.6" x14ac:dyDescent="0.3">
      <c r="B717" s="9"/>
      <c r="C717" s="9"/>
      <c r="D717" s="9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28"/>
      <c r="AW717" s="28"/>
    </row>
    <row r="718" spans="2:49" ht="15.6" x14ac:dyDescent="0.3">
      <c r="B718" s="9"/>
      <c r="C718" s="9"/>
      <c r="D718" s="9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28"/>
      <c r="AW718" s="28"/>
    </row>
    <row r="719" spans="2:49" ht="15.6" x14ac:dyDescent="0.3">
      <c r="B719" s="9"/>
      <c r="C719" s="9"/>
      <c r="D719" s="9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28"/>
      <c r="AW719" s="28"/>
    </row>
    <row r="720" spans="2:49" ht="15.6" x14ac:dyDescent="0.3">
      <c r="B720" s="9"/>
      <c r="C720" s="9"/>
      <c r="D720" s="9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28"/>
      <c r="AW720" s="28"/>
    </row>
    <row r="721" spans="2:49" ht="15.6" x14ac:dyDescent="0.3">
      <c r="B721" s="9"/>
      <c r="C721" s="9"/>
      <c r="D721" s="9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28"/>
      <c r="AW721" s="28"/>
    </row>
    <row r="722" spans="2:49" ht="15.6" x14ac:dyDescent="0.3">
      <c r="B722" s="9"/>
      <c r="C722" s="9"/>
      <c r="D722" s="9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28"/>
      <c r="AW722" s="28"/>
    </row>
    <row r="723" spans="2:49" ht="15.6" x14ac:dyDescent="0.3">
      <c r="B723" s="9"/>
      <c r="C723" s="9"/>
      <c r="D723" s="9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28"/>
      <c r="AW723" s="28"/>
    </row>
    <row r="724" spans="2:49" ht="15.6" x14ac:dyDescent="0.3">
      <c r="B724" s="9"/>
      <c r="C724" s="9"/>
      <c r="D724" s="9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28"/>
      <c r="AW724" s="28"/>
    </row>
    <row r="725" spans="2:49" ht="15.6" x14ac:dyDescent="0.3">
      <c r="B725" s="9"/>
      <c r="C725" s="9"/>
      <c r="D725" s="9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28"/>
      <c r="AW725" s="28"/>
    </row>
    <row r="726" spans="2:49" ht="15.6" x14ac:dyDescent="0.3">
      <c r="B726" s="9"/>
      <c r="C726" s="9"/>
      <c r="D726" s="9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28"/>
      <c r="AW726" s="28"/>
    </row>
    <row r="727" spans="2:49" ht="15.6" x14ac:dyDescent="0.3">
      <c r="B727" s="9"/>
      <c r="C727" s="9"/>
      <c r="D727" s="9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28"/>
      <c r="AW727" s="28"/>
    </row>
    <row r="728" spans="2:49" ht="15.6" x14ac:dyDescent="0.3">
      <c r="B728" s="9"/>
      <c r="C728" s="9"/>
      <c r="D728" s="9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28"/>
      <c r="AW728" s="28"/>
    </row>
    <row r="729" spans="2:49" ht="15.6" x14ac:dyDescent="0.3">
      <c r="B729" s="9"/>
      <c r="C729" s="9"/>
      <c r="D729" s="9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28"/>
      <c r="AW729" s="28"/>
    </row>
    <row r="730" spans="2:49" ht="15.6" x14ac:dyDescent="0.3">
      <c r="B730" s="9"/>
      <c r="C730" s="9"/>
      <c r="D730" s="9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28"/>
      <c r="AW730" s="28"/>
    </row>
    <row r="731" spans="2:49" ht="15.6" x14ac:dyDescent="0.3">
      <c r="B731" s="9"/>
      <c r="C731" s="9"/>
      <c r="D731" s="9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28"/>
      <c r="AW731" s="28"/>
    </row>
    <row r="732" spans="2:49" ht="15.6" x14ac:dyDescent="0.3">
      <c r="B732" s="9"/>
      <c r="C732" s="9"/>
      <c r="D732" s="9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28"/>
      <c r="AW732" s="28"/>
    </row>
    <row r="733" spans="2:49" ht="15.6" x14ac:dyDescent="0.3">
      <c r="B733" s="9"/>
      <c r="C733" s="9"/>
      <c r="D733" s="9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28"/>
      <c r="AW733" s="28"/>
    </row>
    <row r="734" spans="2:49" ht="15.6" x14ac:dyDescent="0.3">
      <c r="B734" s="9"/>
      <c r="C734" s="9"/>
      <c r="D734" s="9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28"/>
      <c r="AW734" s="28"/>
    </row>
    <row r="735" spans="2:49" ht="15.6" x14ac:dyDescent="0.3">
      <c r="B735" s="9"/>
      <c r="C735" s="9"/>
      <c r="D735" s="9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28"/>
      <c r="AW735" s="28"/>
    </row>
    <row r="736" spans="2:49" ht="15.6" x14ac:dyDescent="0.3">
      <c r="B736" s="9"/>
      <c r="C736" s="9"/>
      <c r="D736" s="9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28"/>
      <c r="AW736" s="28"/>
    </row>
    <row r="737" spans="2:49" ht="15.6" x14ac:dyDescent="0.3">
      <c r="B737" s="9"/>
      <c r="C737" s="9"/>
      <c r="D737" s="9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28"/>
      <c r="AW737" s="28"/>
    </row>
    <row r="738" spans="2:49" ht="15.6" x14ac:dyDescent="0.3">
      <c r="B738" s="9"/>
      <c r="C738" s="9"/>
      <c r="D738" s="9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28"/>
      <c r="AW738" s="28"/>
    </row>
    <row r="739" spans="2:49" ht="15.6" x14ac:dyDescent="0.3">
      <c r="B739" s="9"/>
      <c r="C739" s="9"/>
      <c r="D739" s="9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28"/>
      <c r="AW739" s="28"/>
    </row>
    <row r="740" spans="2:49" ht="15.6" x14ac:dyDescent="0.3">
      <c r="B740" s="9"/>
      <c r="C740" s="9"/>
      <c r="D740" s="9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28"/>
      <c r="AW740" s="28"/>
    </row>
    <row r="741" spans="2:49" ht="15.6" x14ac:dyDescent="0.3">
      <c r="B741" s="9"/>
      <c r="C741" s="9"/>
      <c r="D741" s="9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28"/>
      <c r="AW741" s="28"/>
    </row>
    <row r="742" spans="2:49" ht="15.6" x14ac:dyDescent="0.3">
      <c r="B742" s="9"/>
      <c r="C742" s="9"/>
      <c r="D742" s="9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28"/>
      <c r="AW742" s="28"/>
    </row>
    <row r="743" spans="2:49" ht="15.6" x14ac:dyDescent="0.3">
      <c r="B743" s="9"/>
      <c r="C743" s="9"/>
      <c r="D743" s="9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28"/>
      <c r="AW743" s="28"/>
    </row>
    <row r="744" spans="2:49" ht="15.6" x14ac:dyDescent="0.3">
      <c r="B744" s="9"/>
      <c r="C744" s="9"/>
      <c r="D744" s="9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28"/>
      <c r="AW744" s="28"/>
    </row>
    <row r="745" spans="2:49" ht="15.6" x14ac:dyDescent="0.3">
      <c r="B745" s="9"/>
      <c r="C745" s="9"/>
      <c r="D745" s="9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28"/>
      <c r="AW745" s="28"/>
    </row>
    <row r="746" spans="2:49" ht="15.6" x14ac:dyDescent="0.3">
      <c r="B746" s="9"/>
      <c r="C746" s="9"/>
      <c r="D746" s="9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28"/>
      <c r="AW746" s="28"/>
    </row>
    <row r="747" spans="2:49" ht="15.6" x14ac:dyDescent="0.3">
      <c r="B747" s="9"/>
      <c r="C747" s="9"/>
      <c r="D747" s="9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28"/>
      <c r="AW747" s="28"/>
    </row>
    <row r="748" spans="2:49" ht="15.6" x14ac:dyDescent="0.3">
      <c r="B748" s="9"/>
      <c r="C748" s="9"/>
      <c r="D748" s="9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28"/>
      <c r="AW748" s="28"/>
    </row>
    <row r="749" spans="2:49" ht="15.6" x14ac:dyDescent="0.3">
      <c r="B749" s="9"/>
      <c r="C749" s="9"/>
      <c r="D749" s="9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28"/>
      <c r="AW749" s="28"/>
    </row>
    <row r="750" spans="2:49" ht="15.6" x14ac:dyDescent="0.3">
      <c r="B750" s="9"/>
      <c r="C750" s="9"/>
      <c r="D750" s="9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28"/>
      <c r="AW750" s="28"/>
    </row>
    <row r="751" spans="2:49" ht="15.6" x14ac:dyDescent="0.3">
      <c r="B751" s="9"/>
      <c r="C751" s="9"/>
      <c r="D751" s="9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28"/>
      <c r="AW751" s="28"/>
    </row>
    <row r="752" spans="2:49" ht="15.6" x14ac:dyDescent="0.3">
      <c r="B752" s="9"/>
      <c r="C752" s="9"/>
      <c r="D752" s="9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28"/>
      <c r="AW752" s="28"/>
    </row>
    <row r="753" spans="2:49" ht="15.6" x14ac:dyDescent="0.3">
      <c r="B753" s="9"/>
      <c r="C753" s="9"/>
      <c r="D753" s="9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28"/>
      <c r="AW753" s="28"/>
    </row>
    <row r="754" spans="2:49" ht="15.6" x14ac:dyDescent="0.3">
      <c r="B754" s="9"/>
      <c r="C754" s="9"/>
      <c r="D754" s="9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28"/>
      <c r="AW754" s="28"/>
    </row>
    <row r="755" spans="2:49" ht="15.6" x14ac:dyDescent="0.3">
      <c r="B755" s="9"/>
      <c r="C755" s="9"/>
      <c r="D755" s="9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28"/>
      <c r="AW755" s="28"/>
    </row>
    <row r="756" spans="2:49" ht="15.6" x14ac:dyDescent="0.3">
      <c r="B756" s="9"/>
      <c r="C756" s="9"/>
      <c r="D756" s="9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28"/>
      <c r="AW756" s="28"/>
    </row>
    <row r="757" spans="2:49" ht="15.6" x14ac:dyDescent="0.3">
      <c r="B757" s="9"/>
      <c r="C757" s="9"/>
      <c r="D757" s="9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28"/>
      <c r="AW757" s="28"/>
    </row>
    <row r="758" spans="2:49" ht="15.6" x14ac:dyDescent="0.3">
      <c r="B758" s="9"/>
      <c r="C758" s="9"/>
      <c r="D758" s="9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28"/>
      <c r="AW758" s="28"/>
    </row>
    <row r="759" spans="2:49" ht="15.6" x14ac:dyDescent="0.3">
      <c r="B759" s="9"/>
      <c r="C759" s="9"/>
      <c r="D759" s="9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28"/>
      <c r="AW759" s="28"/>
    </row>
    <row r="760" spans="2:49" ht="15.6" x14ac:dyDescent="0.3">
      <c r="B760" s="9"/>
      <c r="C760" s="9"/>
      <c r="D760" s="9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28"/>
      <c r="AW760" s="28"/>
    </row>
    <row r="761" spans="2:49" ht="15.6" x14ac:dyDescent="0.3">
      <c r="B761" s="9"/>
      <c r="C761" s="9"/>
      <c r="D761" s="9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28"/>
      <c r="AW761" s="28"/>
    </row>
    <row r="762" spans="2:49" ht="15.6" x14ac:dyDescent="0.3">
      <c r="B762" s="9"/>
      <c r="C762" s="9"/>
      <c r="D762" s="9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28"/>
      <c r="AW762" s="28"/>
    </row>
    <row r="763" spans="2:49" ht="15.6" x14ac:dyDescent="0.3">
      <c r="B763" s="9"/>
      <c r="C763" s="9"/>
      <c r="D763" s="9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28"/>
      <c r="AW763" s="28"/>
    </row>
    <row r="764" spans="2:49" ht="15.6" x14ac:dyDescent="0.3">
      <c r="B764" s="9"/>
      <c r="C764" s="9"/>
      <c r="D764" s="9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28"/>
      <c r="AW764" s="28"/>
    </row>
    <row r="765" spans="2:49" ht="15.6" x14ac:dyDescent="0.3">
      <c r="B765" s="9"/>
      <c r="C765" s="9"/>
      <c r="D765" s="9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28"/>
      <c r="AW765" s="28"/>
    </row>
    <row r="766" spans="2:49" ht="15.6" x14ac:dyDescent="0.3">
      <c r="B766" s="9"/>
      <c r="C766" s="9"/>
      <c r="D766" s="9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28"/>
      <c r="AW766" s="28"/>
    </row>
    <row r="767" spans="2:49" ht="15.6" x14ac:dyDescent="0.3">
      <c r="B767" s="9"/>
      <c r="C767" s="9"/>
      <c r="D767" s="9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28"/>
      <c r="AW767" s="28"/>
    </row>
    <row r="768" spans="2:49" ht="15.6" x14ac:dyDescent="0.3">
      <c r="B768" s="9"/>
      <c r="C768" s="9"/>
      <c r="D768" s="9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28"/>
      <c r="AW768" s="28"/>
    </row>
    <row r="769" spans="2:49" ht="15.6" x14ac:dyDescent="0.3">
      <c r="B769" s="9"/>
      <c r="C769" s="9"/>
      <c r="D769" s="9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28"/>
      <c r="AW769" s="28"/>
    </row>
    <row r="770" spans="2:49" ht="15.6" x14ac:dyDescent="0.3">
      <c r="B770" s="9"/>
      <c r="C770" s="9"/>
      <c r="D770" s="9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28"/>
      <c r="AW770" s="28"/>
    </row>
    <row r="771" spans="2:49" ht="15.6" x14ac:dyDescent="0.3">
      <c r="B771" s="9"/>
      <c r="C771" s="9"/>
      <c r="D771" s="9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28"/>
      <c r="AW771" s="28"/>
    </row>
    <row r="772" spans="2:49" ht="15.6" x14ac:dyDescent="0.3">
      <c r="B772" s="9"/>
      <c r="C772" s="9"/>
      <c r="D772" s="9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28"/>
      <c r="AW772" s="28"/>
    </row>
    <row r="773" spans="2:49" ht="15.6" x14ac:dyDescent="0.3">
      <c r="B773" s="9"/>
      <c r="C773" s="9"/>
      <c r="D773" s="9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28"/>
      <c r="AW773" s="28"/>
    </row>
    <row r="774" spans="2:49" ht="15.6" x14ac:dyDescent="0.3">
      <c r="B774" s="9"/>
      <c r="C774" s="9"/>
      <c r="D774" s="9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28"/>
      <c r="AW774" s="28"/>
    </row>
    <row r="775" spans="2:49" ht="15.6" x14ac:dyDescent="0.3">
      <c r="B775" s="9"/>
      <c r="C775" s="9"/>
      <c r="D775" s="9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28"/>
      <c r="AW775" s="28"/>
    </row>
    <row r="776" spans="2:49" ht="15.6" x14ac:dyDescent="0.3">
      <c r="B776" s="9"/>
      <c r="C776" s="9"/>
      <c r="D776" s="9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28"/>
      <c r="AW776" s="28"/>
    </row>
    <row r="777" spans="2:49" ht="15.6" x14ac:dyDescent="0.3">
      <c r="B777" s="9"/>
      <c r="C777" s="9"/>
      <c r="D777" s="9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28"/>
      <c r="AW777" s="28"/>
    </row>
    <row r="778" spans="2:49" ht="15.6" x14ac:dyDescent="0.3">
      <c r="B778" s="9"/>
      <c r="C778" s="9"/>
      <c r="D778" s="9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28"/>
      <c r="AW778" s="28"/>
    </row>
    <row r="779" spans="2:49" ht="15.6" x14ac:dyDescent="0.3">
      <c r="B779" s="9"/>
      <c r="C779" s="9"/>
      <c r="D779" s="9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28"/>
      <c r="AW779" s="28"/>
    </row>
    <row r="780" spans="2:49" ht="15.6" x14ac:dyDescent="0.3">
      <c r="B780" s="9"/>
      <c r="C780" s="9"/>
      <c r="D780" s="9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28"/>
      <c r="AW780" s="28"/>
    </row>
    <row r="781" spans="2:49" ht="15.6" x14ac:dyDescent="0.3">
      <c r="B781" s="9"/>
      <c r="C781" s="9"/>
      <c r="D781" s="9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28"/>
      <c r="AW781" s="28"/>
    </row>
    <row r="782" spans="2:49" ht="15.6" x14ac:dyDescent="0.3">
      <c r="B782" s="9"/>
      <c r="C782" s="9"/>
      <c r="D782" s="9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28"/>
      <c r="AW782" s="28"/>
    </row>
    <row r="783" spans="2:49" ht="15.6" x14ac:dyDescent="0.3">
      <c r="B783" s="9"/>
      <c r="C783" s="9"/>
      <c r="D783" s="9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28"/>
      <c r="AW783" s="28"/>
    </row>
    <row r="784" spans="2:49" ht="15.6" x14ac:dyDescent="0.3">
      <c r="B784" s="9"/>
      <c r="C784" s="9"/>
      <c r="D784" s="9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28"/>
      <c r="AW784" s="28"/>
    </row>
    <row r="785" spans="2:49" ht="15.6" x14ac:dyDescent="0.3">
      <c r="B785" s="9"/>
      <c r="C785" s="9"/>
      <c r="D785" s="9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28"/>
      <c r="AW785" s="28"/>
    </row>
    <row r="786" spans="2:49" ht="15.6" x14ac:dyDescent="0.3">
      <c r="B786" s="9"/>
      <c r="C786" s="9"/>
      <c r="D786" s="9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28"/>
      <c r="AW786" s="28"/>
    </row>
    <row r="787" spans="2:49" ht="15.6" x14ac:dyDescent="0.3">
      <c r="B787" s="9"/>
      <c r="C787" s="9"/>
      <c r="D787" s="9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28"/>
      <c r="AW787" s="28"/>
    </row>
    <row r="788" spans="2:49" ht="15.6" x14ac:dyDescent="0.3">
      <c r="B788" s="9"/>
      <c r="C788" s="9"/>
      <c r="D788" s="9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28"/>
      <c r="AW788" s="28"/>
    </row>
    <row r="789" spans="2:49" ht="15.6" x14ac:dyDescent="0.3">
      <c r="B789" s="9"/>
      <c r="C789" s="9"/>
      <c r="D789" s="9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28"/>
      <c r="AW789" s="28"/>
    </row>
    <row r="790" spans="2:49" ht="15.6" x14ac:dyDescent="0.3">
      <c r="B790" s="9"/>
      <c r="C790" s="9"/>
      <c r="D790" s="9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28"/>
      <c r="AW790" s="28"/>
    </row>
    <row r="791" spans="2:49" ht="15.6" x14ac:dyDescent="0.3">
      <c r="B791" s="9"/>
      <c r="C791" s="9"/>
      <c r="D791" s="9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28"/>
      <c r="AW791" s="28"/>
    </row>
    <row r="792" spans="2:49" ht="15.6" x14ac:dyDescent="0.3">
      <c r="B792" s="9"/>
      <c r="C792" s="9"/>
      <c r="D792" s="9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28"/>
      <c r="AW792" s="28"/>
    </row>
    <row r="793" spans="2:49" ht="15.6" x14ac:dyDescent="0.3">
      <c r="B793" s="9"/>
      <c r="C793" s="9"/>
      <c r="D793" s="9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28"/>
      <c r="AW793" s="28"/>
    </row>
    <row r="794" spans="2:49" ht="15.6" x14ac:dyDescent="0.3">
      <c r="B794" s="9"/>
      <c r="C794" s="9"/>
      <c r="D794" s="9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28"/>
      <c r="AW794" s="28"/>
    </row>
    <row r="795" spans="2:49" ht="15.6" x14ac:dyDescent="0.3">
      <c r="B795" s="9"/>
      <c r="C795" s="9"/>
      <c r="D795" s="9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28"/>
      <c r="AW795" s="28"/>
    </row>
    <row r="796" spans="2:49" ht="15.6" x14ac:dyDescent="0.3">
      <c r="B796" s="9"/>
      <c r="C796" s="9"/>
      <c r="D796" s="9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28"/>
      <c r="AW796" s="28"/>
    </row>
    <row r="797" spans="2:49" ht="15.6" x14ac:dyDescent="0.3">
      <c r="B797" s="9"/>
      <c r="C797" s="9"/>
      <c r="D797" s="9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28"/>
      <c r="AW797" s="28"/>
    </row>
    <row r="798" spans="2:49" ht="15.6" x14ac:dyDescent="0.3">
      <c r="B798" s="9"/>
      <c r="C798" s="9"/>
      <c r="D798" s="9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28"/>
      <c r="AW798" s="28"/>
    </row>
    <row r="799" spans="2:49" ht="15.6" x14ac:dyDescent="0.3">
      <c r="B799" s="9"/>
      <c r="C799" s="9"/>
      <c r="D799" s="9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28"/>
      <c r="AW799" s="28"/>
    </row>
    <row r="800" spans="2:49" ht="15.6" x14ac:dyDescent="0.3">
      <c r="B800" s="9"/>
      <c r="C800" s="9"/>
      <c r="D800" s="9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28"/>
      <c r="AW800" s="28"/>
    </row>
    <row r="801" spans="2:49" ht="15.6" x14ac:dyDescent="0.3">
      <c r="B801" s="9"/>
      <c r="C801" s="9"/>
      <c r="D801" s="9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28"/>
      <c r="AW801" s="28"/>
    </row>
    <row r="802" spans="2:49" ht="15.6" x14ac:dyDescent="0.3">
      <c r="B802" s="9"/>
      <c r="C802" s="9"/>
      <c r="D802" s="9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28"/>
      <c r="AW802" s="28"/>
    </row>
    <row r="803" spans="2:49" ht="15.6" x14ac:dyDescent="0.3">
      <c r="B803" s="9"/>
      <c r="C803" s="9"/>
      <c r="D803" s="9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28"/>
      <c r="AW803" s="28"/>
    </row>
    <row r="804" spans="2:49" ht="15.6" x14ac:dyDescent="0.3">
      <c r="B804" s="9"/>
      <c r="C804" s="9"/>
      <c r="D804" s="9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28"/>
      <c r="AW804" s="28"/>
    </row>
    <row r="805" spans="2:49" ht="15.6" x14ac:dyDescent="0.3">
      <c r="B805" s="9"/>
      <c r="C805" s="9"/>
      <c r="D805" s="9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28"/>
      <c r="AW805" s="28"/>
    </row>
    <row r="806" spans="2:49" ht="15.6" x14ac:dyDescent="0.3">
      <c r="B806" s="9"/>
      <c r="C806" s="9"/>
      <c r="D806" s="9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28"/>
      <c r="AW806" s="28"/>
    </row>
    <row r="807" spans="2:49" ht="15.6" x14ac:dyDescent="0.3">
      <c r="B807" s="9"/>
      <c r="C807" s="9"/>
      <c r="D807" s="9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28"/>
      <c r="AW807" s="28"/>
    </row>
    <row r="808" spans="2:49" ht="15.6" x14ac:dyDescent="0.3">
      <c r="B808" s="9"/>
      <c r="C808" s="9"/>
      <c r="D808" s="9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28"/>
      <c r="AW808" s="28"/>
    </row>
    <row r="809" spans="2:49" ht="15.6" x14ac:dyDescent="0.3">
      <c r="B809" s="9"/>
      <c r="C809" s="9"/>
      <c r="D809" s="9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28"/>
      <c r="AW809" s="28"/>
    </row>
    <row r="810" spans="2:49" ht="15.6" x14ac:dyDescent="0.3">
      <c r="B810" s="9"/>
      <c r="C810" s="9"/>
      <c r="D810" s="9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28"/>
      <c r="AW810" s="28"/>
    </row>
    <row r="811" spans="2:49" ht="15.6" x14ac:dyDescent="0.3">
      <c r="B811" s="9"/>
      <c r="C811" s="9"/>
      <c r="D811" s="9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28"/>
      <c r="AW811" s="28"/>
    </row>
    <row r="812" spans="2:49" ht="15.6" x14ac:dyDescent="0.3">
      <c r="B812" s="9"/>
      <c r="C812" s="9"/>
      <c r="D812" s="9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28"/>
      <c r="AW812" s="28"/>
    </row>
    <row r="813" spans="2:49" ht="15.6" x14ac:dyDescent="0.3">
      <c r="B813" s="9"/>
      <c r="C813" s="9"/>
      <c r="D813" s="9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28"/>
      <c r="AW813" s="28"/>
    </row>
    <row r="814" spans="2:49" ht="15.6" x14ac:dyDescent="0.3">
      <c r="B814" s="9"/>
      <c r="C814" s="9"/>
      <c r="D814" s="9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28"/>
      <c r="AW814" s="28"/>
    </row>
    <row r="815" spans="2:49" ht="15.6" x14ac:dyDescent="0.3">
      <c r="B815" s="9"/>
      <c r="C815" s="9"/>
      <c r="D815" s="9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28"/>
      <c r="AW815" s="28"/>
    </row>
    <row r="816" spans="2:49" ht="15.6" x14ac:dyDescent="0.3">
      <c r="B816" s="9"/>
      <c r="C816" s="9"/>
      <c r="D816" s="9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28"/>
      <c r="AW816" s="28"/>
    </row>
    <row r="817" spans="2:49" ht="15.6" x14ac:dyDescent="0.3">
      <c r="B817" s="9"/>
      <c r="C817" s="9"/>
      <c r="D817" s="9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28"/>
      <c r="AW817" s="28"/>
    </row>
    <row r="818" spans="2:49" ht="15.6" x14ac:dyDescent="0.3">
      <c r="B818" s="9"/>
      <c r="C818" s="9"/>
      <c r="D818" s="9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28"/>
      <c r="AW818" s="28"/>
    </row>
    <row r="819" spans="2:49" ht="15.6" x14ac:dyDescent="0.3">
      <c r="B819" s="9"/>
      <c r="C819" s="9"/>
      <c r="D819" s="9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28"/>
      <c r="AW819" s="28"/>
    </row>
    <row r="820" spans="2:49" ht="15.6" x14ac:dyDescent="0.3">
      <c r="B820" s="9"/>
      <c r="C820" s="9"/>
      <c r="D820" s="9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28"/>
      <c r="AW820" s="28"/>
    </row>
    <row r="821" spans="2:49" ht="15.6" x14ac:dyDescent="0.3">
      <c r="B821" s="9"/>
      <c r="C821" s="9"/>
      <c r="D821" s="9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28"/>
      <c r="AW821" s="28"/>
    </row>
    <row r="822" spans="2:49" ht="15.6" x14ac:dyDescent="0.3">
      <c r="B822" s="9"/>
      <c r="C822" s="9"/>
      <c r="D822" s="9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28"/>
      <c r="AW822" s="28"/>
    </row>
    <row r="823" spans="2:49" ht="15.6" x14ac:dyDescent="0.3">
      <c r="B823" s="9"/>
      <c r="C823" s="9"/>
      <c r="D823" s="9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28"/>
      <c r="AW823" s="28"/>
    </row>
    <row r="824" spans="2:49" ht="15.6" x14ac:dyDescent="0.3">
      <c r="B824" s="9"/>
      <c r="C824" s="9"/>
      <c r="D824" s="9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28"/>
      <c r="AW824" s="28"/>
    </row>
    <row r="825" spans="2:49" ht="15.6" x14ac:dyDescent="0.3">
      <c r="B825" s="9"/>
      <c r="C825" s="9"/>
      <c r="D825" s="9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28"/>
      <c r="AW825" s="28"/>
    </row>
    <row r="826" spans="2:49" ht="15.6" x14ac:dyDescent="0.3">
      <c r="B826" s="9"/>
      <c r="C826" s="9"/>
      <c r="D826" s="9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28"/>
      <c r="AW826" s="28"/>
    </row>
    <row r="827" spans="2:49" ht="15.6" x14ac:dyDescent="0.3">
      <c r="B827" s="9"/>
      <c r="C827" s="9"/>
      <c r="D827" s="9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28"/>
      <c r="AW827" s="28"/>
    </row>
    <row r="828" spans="2:49" ht="15.6" x14ac:dyDescent="0.3">
      <c r="B828" s="9"/>
      <c r="C828" s="9"/>
      <c r="D828" s="9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28"/>
      <c r="AW828" s="28"/>
    </row>
    <row r="829" spans="2:49" ht="15.6" x14ac:dyDescent="0.3">
      <c r="B829" s="9"/>
      <c r="C829" s="9"/>
      <c r="D829" s="9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28"/>
      <c r="AW829" s="28"/>
    </row>
    <row r="830" spans="2:49" ht="15.6" x14ac:dyDescent="0.3">
      <c r="B830" s="9"/>
      <c r="C830" s="9"/>
      <c r="D830" s="9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28"/>
      <c r="AW830" s="28"/>
    </row>
    <row r="831" spans="2:49" ht="15.6" x14ac:dyDescent="0.3">
      <c r="B831" s="9"/>
      <c r="C831" s="9"/>
      <c r="D831" s="9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28"/>
      <c r="AW831" s="28"/>
    </row>
    <row r="832" spans="2:49" ht="15.6" x14ac:dyDescent="0.3">
      <c r="B832" s="9"/>
      <c r="C832" s="9"/>
      <c r="D832" s="9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28"/>
      <c r="AW832" s="28"/>
    </row>
    <row r="833" spans="2:49" ht="15.6" x14ac:dyDescent="0.3">
      <c r="B833" s="9"/>
      <c r="C833" s="9"/>
      <c r="D833" s="9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28"/>
      <c r="AW833" s="28"/>
    </row>
    <row r="834" spans="2:49" ht="15.6" x14ac:dyDescent="0.3">
      <c r="B834" s="9"/>
      <c r="C834" s="9"/>
      <c r="D834" s="9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28"/>
      <c r="AW834" s="28"/>
    </row>
    <row r="835" spans="2:49" ht="15.6" x14ac:dyDescent="0.3">
      <c r="B835" s="9"/>
      <c r="C835" s="9"/>
      <c r="D835" s="9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28"/>
      <c r="AW835" s="28"/>
    </row>
    <row r="836" spans="2:49" ht="15.6" x14ac:dyDescent="0.3">
      <c r="B836" s="9"/>
      <c r="C836" s="9"/>
      <c r="D836" s="9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28"/>
      <c r="AW836" s="28"/>
    </row>
    <row r="837" spans="2:49" ht="15.6" x14ac:dyDescent="0.3">
      <c r="B837" s="9"/>
      <c r="C837" s="9"/>
      <c r="D837" s="9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28"/>
      <c r="AW837" s="28"/>
    </row>
    <row r="838" spans="2:49" ht="15.6" x14ac:dyDescent="0.3">
      <c r="B838" s="9"/>
      <c r="C838" s="9"/>
      <c r="D838" s="9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28"/>
      <c r="AW838" s="28"/>
    </row>
    <row r="839" spans="2:49" ht="15.6" x14ac:dyDescent="0.3">
      <c r="B839" s="9"/>
      <c r="C839" s="9"/>
      <c r="D839" s="9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28"/>
      <c r="AW839" s="28"/>
    </row>
    <row r="840" spans="2:49" ht="15.6" x14ac:dyDescent="0.3">
      <c r="B840" s="9"/>
      <c r="C840" s="9"/>
      <c r="D840" s="9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28"/>
      <c r="AW840" s="28"/>
    </row>
    <row r="841" spans="2:49" ht="15.6" x14ac:dyDescent="0.3">
      <c r="B841" s="9"/>
      <c r="C841" s="9"/>
      <c r="D841" s="9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28"/>
      <c r="AW841" s="28"/>
    </row>
    <row r="842" spans="2:49" ht="15.6" x14ac:dyDescent="0.3">
      <c r="B842" s="9"/>
      <c r="C842" s="9"/>
      <c r="D842" s="9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28"/>
      <c r="AW842" s="28"/>
    </row>
    <row r="843" spans="2:49" ht="15.6" x14ac:dyDescent="0.3">
      <c r="B843" s="9"/>
      <c r="C843" s="9"/>
      <c r="D843" s="9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28"/>
      <c r="AW843" s="28"/>
    </row>
    <row r="844" spans="2:49" ht="15.6" x14ac:dyDescent="0.3">
      <c r="B844" s="9"/>
      <c r="C844" s="9"/>
      <c r="D844" s="9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28"/>
      <c r="AW844" s="28"/>
    </row>
    <row r="845" spans="2:49" ht="15.6" x14ac:dyDescent="0.3">
      <c r="B845" s="9"/>
      <c r="C845" s="9"/>
      <c r="D845" s="9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28"/>
      <c r="AW845" s="28"/>
    </row>
    <row r="846" spans="2:49" ht="15.6" x14ac:dyDescent="0.3">
      <c r="B846" s="9"/>
      <c r="C846" s="9"/>
      <c r="D846" s="9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28"/>
      <c r="AW846" s="28"/>
    </row>
    <row r="847" spans="2:49" ht="15.6" x14ac:dyDescent="0.3">
      <c r="B847" s="9"/>
      <c r="C847" s="9"/>
      <c r="D847" s="9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28"/>
      <c r="AW847" s="28"/>
    </row>
    <row r="848" spans="2:49" ht="15.6" x14ac:dyDescent="0.3">
      <c r="B848" s="9"/>
      <c r="C848" s="9"/>
      <c r="D848" s="9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28"/>
      <c r="AW848" s="28"/>
    </row>
    <row r="849" spans="2:49" ht="15.6" x14ac:dyDescent="0.3">
      <c r="B849" s="9"/>
      <c r="C849" s="9"/>
      <c r="D849" s="9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28"/>
      <c r="AW849" s="28"/>
    </row>
    <row r="850" spans="2:49" ht="15.6" x14ac:dyDescent="0.3">
      <c r="B850" s="9"/>
      <c r="C850" s="9"/>
      <c r="D850" s="9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28"/>
      <c r="AW850" s="28"/>
    </row>
    <row r="851" spans="2:49" ht="15.6" x14ac:dyDescent="0.3">
      <c r="B851" s="9"/>
      <c r="C851" s="9"/>
      <c r="D851" s="9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28"/>
      <c r="AW851" s="28"/>
    </row>
    <row r="852" spans="2:49" ht="15.6" x14ac:dyDescent="0.3">
      <c r="B852" s="9"/>
      <c r="C852" s="9"/>
      <c r="D852" s="9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28"/>
      <c r="AW852" s="28"/>
    </row>
    <row r="853" spans="2:49" ht="15.6" x14ac:dyDescent="0.3">
      <c r="B853" s="9"/>
      <c r="C853" s="9"/>
      <c r="D853" s="9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28"/>
      <c r="AW853" s="28"/>
    </row>
    <row r="854" spans="2:49" ht="15.6" x14ac:dyDescent="0.3">
      <c r="B854" s="9"/>
      <c r="C854" s="9"/>
      <c r="D854" s="9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28"/>
      <c r="AW854" s="28"/>
    </row>
    <row r="855" spans="2:49" ht="15.6" x14ac:dyDescent="0.3">
      <c r="B855" s="9"/>
      <c r="C855" s="9"/>
      <c r="D855" s="9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28"/>
      <c r="AW855" s="28"/>
    </row>
    <row r="856" spans="2:49" ht="15.6" x14ac:dyDescent="0.3">
      <c r="B856" s="9"/>
      <c r="C856" s="9"/>
      <c r="D856" s="9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28"/>
      <c r="AW856" s="28"/>
    </row>
    <row r="857" spans="2:49" ht="15.6" x14ac:dyDescent="0.3">
      <c r="B857" s="9"/>
      <c r="C857" s="9"/>
      <c r="D857" s="9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28"/>
      <c r="AW857" s="28"/>
    </row>
    <row r="858" spans="2:49" ht="15.6" x14ac:dyDescent="0.3">
      <c r="B858" s="9"/>
      <c r="C858" s="9"/>
      <c r="D858" s="9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28"/>
      <c r="AW858" s="28"/>
    </row>
    <row r="859" spans="2:49" ht="15.6" x14ac:dyDescent="0.3">
      <c r="B859" s="9"/>
      <c r="C859" s="9"/>
      <c r="D859" s="9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28"/>
      <c r="AW859" s="28"/>
    </row>
    <row r="860" spans="2:49" ht="15.6" x14ac:dyDescent="0.3">
      <c r="B860" s="9"/>
      <c r="C860" s="9"/>
      <c r="D860" s="9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28"/>
      <c r="AW860" s="28"/>
    </row>
    <row r="861" spans="2:49" ht="15.6" x14ac:dyDescent="0.3">
      <c r="B861" s="9"/>
      <c r="C861" s="9"/>
      <c r="D861" s="9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28"/>
      <c r="AW861" s="28"/>
    </row>
    <row r="862" spans="2:49" ht="15.6" x14ac:dyDescent="0.3">
      <c r="B862" s="9"/>
      <c r="C862" s="9"/>
      <c r="D862" s="9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28"/>
      <c r="AW862" s="28"/>
    </row>
    <row r="863" spans="2:49" ht="15.6" x14ac:dyDescent="0.3">
      <c r="B863" s="9"/>
      <c r="C863" s="9"/>
      <c r="D863" s="9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28"/>
      <c r="AW863" s="28"/>
    </row>
    <row r="864" spans="2:49" ht="15.6" x14ac:dyDescent="0.3">
      <c r="B864" s="9"/>
      <c r="C864" s="9"/>
      <c r="D864" s="9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28"/>
      <c r="AW864" s="28"/>
    </row>
    <row r="865" spans="2:49" ht="15.6" x14ac:dyDescent="0.3">
      <c r="B865" s="9"/>
      <c r="C865" s="9"/>
      <c r="D865" s="9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28"/>
      <c r="AW865" s="28"/>
    </row>
    <row r="866" spans="2:49" ht="15.6" x14ac:dyDescent="0.3">
      <c r="B866" s="9"/>
      <c r="C866" s="9"/>
      <c r="D866" s="9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28"/>
      <c r="AW866" s="28"/>
    </row>
    <row r="867" spans="2:49" ht="15.6" x14ac:dyDescent="0.3">
      <c r="B867" s="9"/>
      <c r="C867" s="9"/>
      <c r="D867" s="9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28"/>
      <c r="AW867" s="28"/>
    </row>
    <row r="868" spans="2:49" ht="15.6" x14ac:dyDescent="0.3">
      <c r="B868" s="9"/>
      <c r="C868" s="9"/>
      <c r="D868" s="9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28"/>
      <c r="AW868" s="28"/>
    </row>
    <row r="869" spans="2:49" ht="15.6" x14ac:dyDescent="0.3">
      <c r="B869" s="9"/>
      <c r="C869" s="9"/>
      <c r="D869" s="9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28"/>
      <c r="AW869" s="28"/>
    </row>
    <row r="870" spans="2:49" ht="15.6" x14ac:dyDescent="0.3">
      <c r="B870" s="9"/>
      <c r="C870" s="9"/>
      <c r="D870" s="9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28"/>
      <c r="AW870" s="28"/>
    </row>
    <row r="871" spans="2:49" ht="15.6" x14ac:dyDescent="0.3">
      <c r="B871" s="9"/>
      <c r="C871" s="9"/>
      <c r="D871" s="9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28"/>
      <c r="AW871" s="28"/>
    </row>
    <row r="872" spans="2:49" ht="15.6" x14ac:dyDescent="0.3">
      <c r="B872" s="9"/>
      <c r="C872" s="9"/>
      <c r="D872" s="9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28"/>
      <c r="AW872" s="28"/>
    </row>
    <row r="873" spans="2:49" ht="15.6" x14ac:dyDescent="0.3">
      <c r="B873" s="9"/>
      <c r="C873" s="9"/>
      <c r="D873" s="9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28"/>
      <c r="AW873" s="28"/>
    </row>
    <row r="874" spans="2:49" ht="15.6" x14ac:dyDescent="0.3">
      <c r="B874" s="9"/>
      <c r="C874" s="9"/>
      <c r="D874" s="9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28"/>
      <c r="AW874" s="28"/>
    </row>
    <row r="875" spans="2:49" ht="15.6" x14ac:dyDescent="0.3">
      <c r="B875" s="9"/>
      <c r="C875" s="9"/>
      <c r="D875" s="9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28"/>
      <c r="AW875" s="28"/>
    </row>
    <row r="876" spans="2:49" ht="15.6" x14ac:dyDescent="0.3">
      <c r="B876" s="9"/>
      <c r="C876" s="9"/>
      <c r="D876" s="9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28"/>
      <c r="AW876" s="28"/>
    </row>
    <row r="877" spans="2:49" ht="15.6" x14ac:dyDescent="0.3">
      <c r="B877" s="9"/>
      <c r="C877" s="9"/>
      <c r="D877" s="9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28"/>
      <c r="AW877" s="28"/>
    </row>
    <row r="878" spans="2:49" ht="15.6" x14ac:dyDescent="0.3">
      <c r="B878" s="9"/>
      <c r="C878" s="9"/>
      <c r="D878" s="9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28"/>
      <c r="AW878" s="28"/>
    </row>
    <row r="879" spans="2:49" ht="15.6" x14ac:dyDescent="0.3">
      <c r="B879" s="9"/>
      <c r="C879" s="9"/>
      <c r="D879" s="9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28"/>
      <c r="AW879" s="28"/>
    </row>
    <row r="880" spans="2:49" ht="15.6" x14ac:dyDescent="0.3">
      <c r="B880" s="9"/>
      <c r="C880" s="9"/>
      <c r="D880" s="9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28"/>
      <c r="AW880" s="28"/>
    </row>
    <row r="881" spans="2:49" ht="15.6" x14ac:dyDescent="0.3">
      <c r="B881" s="9"/>
      <c r="C881" s="9"/>
      <c r="D881" s="9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28"/>
      <c r="AW881" s="28"/>
    </row>
    <row r="882" spans="2:49" ht="15.6" x14ac:dyDescent="0.3">
      <c r="B882" s="9"/>
      <c r="C882" s="9"/>
      <c r="D882" s="9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28"/>
      <c r="AW882" s="28"/>
    </row>
    <row r="883" spans="2:49" ht="15.6" x14ac:dyDescent="0.3">
      <c r="B883" s="9"/>
      <c r="C883" s="9"/>
      <c r="D883" s="9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28"/>
      <c r="AW883" s="28"/>
    </row>
    <row r="884" spans="2:49" ht="15.6" x14ac:dyDescent="0.3">
      <c r="B884" s="9"/>
      <c r="C884" s="9"/>
      <c r="D884" s="9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28"/>
      <c r="AW884" s="28"/>
    </row>
    <row r="885" spans="2:49" ht="15.6" x14ac:dyDescent="0.3">
      <c r="B885" s="9"/>
      <c r="C885" s="9"/>
      <c r="D885" s="9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28"/>
      <c r="AW885" s="28"/>
    </row>
    <row r="886" spans="2:49" ht="15.6" x14ac:dyDescent="0.3">
      <c r="B886" s="9"/>
      <c r="C886" s="9"/>
      <c r="D886" s="9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28"/>
      <c r="AW886" s="28"/>
    </row>
    <row r="887" spans="2:49" ht="15.6" x14ac:dyDescent="0.3">
      <c r="B887" s="9"/>
      <c r="C887" s="9"/>
      <c r="D887" s="9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28"/>
      <c r="AW887" s="28"/>
    </row>
    <row r="888" spans="2:49" ht="15.6" x14ac:dyDescent="0.3">
      <c r="B888" s="9"/>
      <c r="C888" s="9"/>
      <c r="D888" s="9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28"/>
      <c r="AW888" s="28"/>
    </row>
    <row r="889" spans="2:49" ht="15.6" x14ac:dyDescent="0.3">
      <c r="B889" s="9"/>
      <c r="C889" s="9"/>
      <c r="D889" s="9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28"/>
      <c r="AW889" s="28"/>
    </row>
    <row r="890" spans="2:49" ht="15.6" x14ac:dyDescent="0.3">
      <c r="B890" s="9"/>
      <c r="C890" s="9"/>
      <c r="D890" s="9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28"/>
      <c r="AW890" s="28"/>
    </row>
    <row r="891" spans="2:49" ht="15.6" x14ac:dyDescent="0.3">
      <c r="B891" s="9"/>
      <c r="C891" s="9"/>
      <c r="D891" s="9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28"/>
      <c r="AW891" s="28"/>
    </row>
    <row r="892" spans="2:49" ht="15.6" x14ac:dyDescent="0.3">
      <c r="B892" s="9"/>
      <c r="C892" s="9"/>
      <c r="D892" s="9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28"/>
      <c r="AW892" s="28"/>
    </row>
    <row r="893" spans="2:49" ht="15.6" x14ac:dyDescent="0.3">
      <c r="B893" s="9"/>
      <c r="C893" s="9"/>
      <c r="D893" s="9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28"/>
      <c r="AW893" s="28"/>
    </row>
    <row r="894" spans="2:49" ht="15.6" x14ac:dyDescent="0.3">
      <c r="B894" s="9"/>
      <c r="C894" s="9"/>
      <c r="D894" s="9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28"/>
      <c r="AW894" s="28"/>
    </row>
    <row r="895" spans="2:49" ht="15.6" x14ac:dyDescent="0.3">
      <c r="B895" s="9"/>
      <c r="C895" s="9"/>
      <c r="D895" s="9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28"/>
      <c r="AW895" s="28"/>
    </row>
    <row r="896" spans="2:49" ht="15.6" x14ac:dyDescent="0.3">
      <c r="B896" s="9"/>
      <c r="C896" s="9"/>
      <c r="D896" s="9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28"/>
      <c r="AW896" s="28"/>
    </row>
    <row r="897" spans="2:49" ht="15.6" x14ac:dyDescent="0.3">
      <c r="B897" s="9"/>
      <c r="C897" s="9"/>
      <c r="D897" s="9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28"/>
      <c r="AW897" s="28"/>
    </row>
    <row r="898" spans="2:49" ht="15.6" x14ac:dyDescent="0.3">
      <c r="B898" s="9"/>
      <c r="C898" s="9"/>
      <c r="D898" s="9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28"/>
      <c r="AW898" s="28"/>
    </row>
    <row r="899" spans="2:49" ht="15.6" x14ac:dyDescent="0.3">
      <c r="B899" s="9"/>
      <c r="C899" s="9"/>
      <c r="D899" s="9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28"/>
      <c r="AW899" s="28"/>
    </row>
    <row r="900" spans="2:49" ht="15.6" x14ac:dyDescent="0.3">
      <c r="B900" s="9"/>
      <c r="C900" s="9"/>
      <c r="D900" s="9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28"/>
      <c r="AW900" s="28"/>
    </row>
    <row r="901" spans="2:49" ht="15.6" x14ac:dyDescent="0.3">
      <c r="B901" s="9"/>
      <c r="C901" s="9"/>
      <c r="D901" s="9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28"/>
      <c r="AW901" s="28"/>
    </row>
    <row r="902" spans="2:49" ht="15.6" x14ac:dyDescent="0.3">
      <c r="B902" s="9"/>
      <c r="C902" s="9"/>
      <c r="D902" s="9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28"/>
      <c r="AW902" s="28"/>
    </row>
    <row r="903" spans="2:49" ht="15.6" x14ac:dyDescent="0.3">
      <c r="B903" s="9"/>
      <c r="C903" s="9"/>
      <c r="D903" s="9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28"/>
      <c r="AW903" s="28"/>
    </row>
    <row r="904" spans="2:49" ht="15.6" x14ac:dyDescent="0.3">
      <c r="B904" s="9"/>
      <c r="C904" s="9"/>
      <c r="D904" s="9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28"/>
      <c r="AW904" s="28"/>
    </row>
    <row r="905" spans="2:49" ht="15.6" x14ac:dyDescent="0.3">
      <c r="B905" s="9"/>
      <c r="C905" s="9"/>
      <c r="D905" s="9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28"/>
      <c r="AW905" s="28"/>
    </row>
    <row r="906" spans="2:49" ht="15.6" x14ac:dyDescent="0.3">
      <c r="B906" s="9"/>
      <c r="C906" s="9"/>
      <c r="D906" s="9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28"/>
      <c r="AW906" s="28"/>
    </row>
    <row r="907" spans="2:49" ht="15.6" x14ac:dyDescent="0.3">
      <c r="B907" s="9"/>
      <c r="C907" s="9"/>
      <c r="D907" s="9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28"/>
      <c r="AW907" s="28"/>
    </row>
    <row r="908" spans="2:49" ht="15.6" x14ac:dyDescent="0.3">
      <c r="B908" s="9"/>
      <c r="C908" s="9"/>
      <c r="D908" s="9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28"/>
      <c r="AW908" s="28"/>
    </row>
    <row r="909" spans="2:49" ht="15.6" x14ac:dyDescent="0.3">
      <c r="B909" s="9"/>
      <c r="C909" s="9"/>
      <c r="D909" s="9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28"/>
      <c r="AW909" s="28"/>
    </row>
    <row r="910" spans="2:49" ht="15.6" x14ac:dyDescent="0.3">
      <c r="B910" s="9"/>
      <c r="C910" s="9"/>
      <c r="D910" s="9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28"/>
      <c r="AW910" s="28"/>
    </row>
    <row r="911" spans="2:49" ht="15.6" x14ac:dyDescent="0.3">
      <c r="B911" s="9"/>
      <c r="C911" s="9"/>
      <c r="D911" s="9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28"/>
      <c r="AW911" s="28"/>
    </row>
    <row r="912" spans="2:49" ht="15.6" x14ac:dyDescent="0.3">
      <c r="B912" s="9"/>
      <c r="C912" s="9"/>
      <c r="D912" s="9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28"/>
      <c r="AW912" s="28"/>
    </row>
    <row r="913" spans="2:49" ht="15.6" x14ac:dyDescent="0.3">
      <c r="B913" s="9"/>
      <c r="C913" s="9"/>
      <c r="D913" s="9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28"/>
      <c r="AW913" s="28"/>
    </row>
    <row r="914" spans="2:49" ht="15.6" x14ac:dyDescent="0.3">
      <c r="B914" s="9"/>
      <c r="C914" s="9"/>
      <c r="D914" s="9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28"/>
      <c r="AW914" s="28"/>
    </row>
    <row r="915" spans="2:49" ht="15.6" x14ac:dyDescent="0.3">
      <c r="B915" s="9"/>
      <c r="C915" s="9"/>
      <c r="D915" s="9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28"/>
      <c r="AW915" s="28"/>
    </row>
    <row r="916" spans="2:49" ht="15.6" x14ac:dyDescent="0.3">
      <c r="B916" s="9"/>
      <c r="C916" s="9"/>
      <c r="D916" s="9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28"/>
      <c r="AW916" s="28"/>
    </row>
    <row r="917" spans="2:49" ht="15.6" x14ac:dyDescent="0.3">
      <c r="B917" s="9"/>
      <c r="C917" s="9"/>
      <c r="D917" s="9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28"/>
      <c r="AW917" s="28"/>
    </row>
    <row r="918" spans="2:49" ht="15.6" x14ac:dyDescent="0.3">
      <c r="B918" s="9"/>
      <c r="C918" s="9"/>
      <c r="D918" s="9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28"/>
      <c r="AW918" s="28"/>
    </row>
    <row r="919" spans="2:49" ht="15.6" x14ac:dyDescent="0.3">
      <c r="B919" s="9"/>
      <c r="C919" s="9"/>
      <c r="D919" s="9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28"/>
      <c r="AW919" s="28"/>
    </row>
    <row r="920" spans="2:49" ht="15.6" x14ac:dyDescent="0.3">
      <c r="B920" s="9"/>
      <c r="C920" s="9"/>
      <c r="D920" s="9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28"/>
      <c r="AW920" s="28"/>
    </row>
    <row r="921" spans="2:49" ht="15.6" x14ac:dyDescent="0.3">
      <c r="B921" s="9"/>
      <c r="C921" s="9"/>
      <c r="D921" s="9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28"/>
      <c r="AW921" s="28"/>
    </row>
    <row r="922" spans="2:49" ht="15.6" x14ac:dyDescent="0.3">
      <c r="B922" s="9"/>
      <c r="C922" s="9"/>
      <c r="D922" s="9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28"/>
      <c r="AW922" s="28"/>
    </row>
    <row r="923" spans="2:49" ht="15.6" x14ac:dyDescent="0.3">
      <c r="B923" s="9"/>
      <c r="C923" s="9"/>
      <c r="D923" s="9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28"/>
      <c r="AW923" s="28"/>
    </row>
    <row r="924" spans="2:49" ht="15.6" x14ac:dyDescent="0.3">
      <c r="B924" s="9"/>
      <c r="C924" s="9"/>
      <c r="D924" s="9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28"/>
      <c r="AW924" s="28"/>
    </row>
    <row r="925" spans="2:49" ht="15.6" x14ac:dyDescent="0.3">
      <c r="B925" s="9"/>
      <c r="C925" s="9"/>
      <c r="D925" s="9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28"/>
      <c r="AW925" s="28"/>
    </row>
    <row r="926" spans="2:49" ht="15.6" x14ac:dyDescent="0.3">
      <c r="B926" s="9"/>
      <c r="C926" s="9"/>
      <c r="D926" s="9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28"/>
      <c r="AW926" s="28"/>
    </row>
    <row r="927" spans="2:49" ht="15.6" x14ac:dyDescent="0.3">
      <c r="B927" s="9"/>
      <c r="C927" s="9"/>
      <c r="D927" s="9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28"/>
      <c r="AW927" s="28"/>
    </row>
    <row r="928" spans="2:49" ht="15.6" x14ac:dyDescent="0.3">
      <c r="B928" s="9"/>
      <c r="C928" s="9"/>
      <c r="D928" s="9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28"/>
      <c r="AW928" s="28"/>
    </row>
    <row r="929" spans="2:49" ht="15.6" x14ac:dyDescent="0.3">
      <c r="B929" s="9"/>
      <c r="C929" s="9"/>
      <c r="D929" s="9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28"/>
      <c r="AW929" s="28"/>
    </row>
    <row r="930" spans="2:49" ht="15.6" x14ac:dyDescent="0.3">
      <c r="B930" s="9"/>
      <c r="C930" s="9"/>
      <c r="D930" s="9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28"/>
      <c r="AW930" s="28"/>
    </row>
    <row r="931" spans="2:49" ht="15.6" x14ac:dyDescent="0.3">
      <c r="B931" s="9"/>
      <c r="C931" s="9"/>
      <c r="D931" s="9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28"/>
      <c r="AW931" s="28"/>
    </row>
    <row r="932" spans="2:49" ht="15.6" x14ac:dyDescent="0.3">
      <c r="B932" s="9"/>
      <c r="C932" s="9"/>
      <c r="D932" s="9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28"/>
      <c r="AW932" s="28"/>
    </row>
    <row r="933" spans="2:49" ht="15.6" x14ac:dyDescent="0.3">
      <c r="B933" s="9"/>
      <c r="C933" s="9"/>
      <c r="D933" s="9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28"/>
      <c r="AW933" s="28"/>
    </row>
    <row r="934" spans="2:49" ht="15.6" x14ac:dyDescent="0.3">
      <c r="B934" s="9"/>
      <c r="C934" s="9"/>
      <c r="D934" s="9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28"/>
      <c r="AW934" s="28"/>
    </row>
    <row r="935" spans="2:49" ht="15.6" x14ac:dyDescent="0.3">
      <c r="B935" s="9"/>
      <c r="C935" s="9"/>
      <c r="D935" s="9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28"/>
      <c r="AW935" s="28"/>
    </row>
    <row r="936" spans="2:49" ht="15.6" x14ac:dyDescent="0.3">
      <c r="B936" s="9"/>
      <c r="C936" s="9"/>
      <c r="D936" s="9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28"/>
      <c r="AW936" s="28"/>
    </row>
    <row r="937" spans="2:49" ht="15.6" x14ac:dyDescent="0.3">
      <c r="B937" s="9"/>
      <c r="C937" s="9"/>
      <c r="D937" s="9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28"/>
      <c r="AW937" s="28"/>
    </row>
    <row r="938" spans="2:49" ht="15.6" x14ac:dyDescent="0.3">
      <c r="B938" s="9"/>
      <c r="C938" s="9"/>
      <c r="D938" s="9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28"/>
      <c r="AW938" s="28"/>
    </row>
    <row r="939" spans="2:49" ht="15.6" x14ac:dyDescent="0.3">
      <c r="B939" s="9"/>
      <c r="C939" s="9"/>
      <c r="D939" s="9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28"/>
      <c r="AW939" s="28"/>
    </row>
    <row r="940" spans="2:49" ht="15.6" x14ac:dyDescent="0.3">
      <c r="B940" s="9"/>
      <c r="C940" s="9"/>
      <c r="D940" s="9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28"/>
      <c r="AW940" s="28"/>
    </row>
    <row r="941" spans="2:49" ht="15.6" x14ac:dyDescent="0.3">
      <c r="B941" s="9"/>
      <c r="C941" s="9"/>
      <c r="D941" s="9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28"/>
      <c r="AW941" s="28"/>
    </row>
    <row r="942" spans="2:49" ht="15.6" x14ac:dyDescent="0.3">
      <c r="B942" s="9"/>
      <c r="C942" s="9"/>
      <c r="D942" s="9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28"/>
      <c r="AW942" s="28"/>
    </row>
    <row r="943" spans="2:49" ht="15.6" x14ac:dyDescent="0.3">
      <c r="B943" s="9"/>
      <c r="C943" s="9"/>
      <c r="D943" s="9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28"/>
      <c r="AW943" s="28"/>
    </row>
    <row r="944" spans="2:49" ht="15.6" x14ac:dyDescent="0.3">
      <c r="B944" s="9"/>
      <c r="C944" s="9"/>
      <c r="D944" s="9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28"/>
      <c r="AW944" s="28"/>
    </row>
    <row r="945" spans="2:49" ht="15.6" x14ac:dyDescent="0.3">
      <c r="B945" s="9"/>
      <c r="C945" s="9"/>
      <c r="D945" s="9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28"/>
      <c r="AW945" s="28"/>
    </row>
    <row r="946" spans="2:49" ht="15.6" x14ac:dyDescent="0.3">
      <c r="B946" s="9"/>
      <c r="C946" s="9"/>
      <c r="D946" s="9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28"/>
      <c r="AW946" s="28"/>
    </row>
    <row r="947" spans="2:49" ht="15.6" x14ac:dyDescent="0.3">
      <c r="B947" s="9"/>
      <c r="C947" s="9"/>
      <c r="D947" s="9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28"/>
      <c r="AW947" s="28"/>
    </row>
    <row r="948" spans="2:49" ht="15.6" x14ac:dyDescent="0.3">
      <c r="B948" s="9"/>
      <c r="C948" s="9"/>
      <c r="D948" s="9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28"/>
      <c r="AW948" s="28"/>
    </row>
    <row r="949" spans="2:49" ht="15.6" x14ac:dyDescent="0.3">
      <c r="B949" s="9"/>
      <c r="C949" s="9"/>
      <c r="D949" s="9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28"/>
      <c r="AW949" s="28"/>
    </row>
    <row r="950" spans="2:49" ht="15.6" x14ac:dyDescent="0.3">
      <c r="B950" s="9"/>
      <c r="C950" s="9"/>
      <c r="D950" s="9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28"/>
      <c r="AW950" s="28"/>
    </row>
    <row r="951" spans="2:49" ht="15.6" x14ac:dyDescent="0.3">
      <c r="B951" s="9"/>
      <c r="C951" s="9"/>
      <c r="D951" s="9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28"/>
      <c r="AW951" s="28"/>
    </row>
    <row r="952" spans="2:49" ht="15.6" x14ac:dyDescent="0.3">
      <c r="B952" s="9"/>
      <c r="C952" s="9"/>
      <c r="D952" s="9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28"/>
      <c r="AW952" s="28"/>
    </row>
    <row r="953" spans="2:49" ht="15.6" x14ac:dyDescent="0.3">
      <c r="B953" s="9"/>
      <c r="C953" s="9"/>
      <c r="D953" s="9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28"/>
      <c r="AW953" s="28"/>
    </row>
    <row r="954" spans="2:49" ht="15.6" x14ac:dyDescent="0.3">
      <c r="B954" s="9"/>
      <c r="C954" s="9"/>
      <c r="D954" s="9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28"/>
      <c r="AW954" s="28"/>
    </row>
    <row r="955" spans="2:49" ht="15.6" x14ac:dyDescent="0.3">
      <c r="B955" s="9"/>
      <c r="C955" s="9"/>
      <c r="D955" s="9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28"/>
      <c r="AW955" s="28"/>
    </row>
    <row r="956" spans="2:49" ht="15.6" x14ac:dyDescent="0.3">
      <c r="B956" s="9"/>
      <c r="C956" s="9"/>
      <c r="D956" s="9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28"/>
      <c r="AW956" s="28"/>
    </row>
    <row r="957" spans="2:49" ht="15.6" x14ac:dyDescent="0.3">
      <c r="B957" s="9"/>
      <c r="C957" s="9"/>
      <c r="D957" s="9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28"/>
      <c r="AW957" s="28"/>
    </row>
    <row r="958" spans="2:49" ht="15.6" x14ac:dyDescent="0.3">
      <c r="B958" s="9"/>
      <c r="C958" s="9"/>
      <c r="D958" s="9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28"/>
      <c r="AW958" s="28"/>
    </row>
    <row r="959" spans="2:49" ht="15.6" x14ac:dyDescent="0.3">
      <c r="B959" s="9"/>
      <c r="C959" s="9"/>
      <c r="D959" s="9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28"/>
      <c r="AW959" s="28"/>
    </row>
    <row r="960" spans="2:49" ht="15.6" x14ac:dyDescent="0.3">
      <c r="B960" s="9"/>
      <c r="C960" s="9"/>
      <c r="D960" s="9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28"/>
      <c r="AW960" s="28"/>
    </row>
    <row r="961" spans="2:49" ht="15.6" x14ac:dyDescent="0.3">
      <c r="B961" s="9"/>
      <c r="C961" s="9"/>
      <c r="D961" s="9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28"/>
      <c r="AW961" s="28"/>
    </row>
    <row r="962" spans="2:49" ht="15.6" x14ac:dyDescent="0.3">
      <c r="B962" s="9"/>
      <c r="C962" s="9"/>
      <c r="D962" s="9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28"/>
      <c r="AW962" s="28"/>
    </row>
    <row r="963" spans="2:49" ht="15.6" x14ac:dyDescent="0.3">
      <c r="B963" s="9"/>
      <c r="C963" s="9"/>
      <c r="D963" s="9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28"/>
      <c r="AW963" s="28"/>
    </row>
    <row r="964" spans="2:49" ht="15.6" x14ac:dyDescent="0.3">
      <c r="B964" s="9"/>
      <c r="C964" s="9"/>
      <c r="D964" s="9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28"/>
      <c r="AW964" s="28"/>
    </row>
    <row r="965" spans="2:49" ht="15.6" x14ac:dyDescent="0.3">
      <c r="B965" s="9"/>
      <c r="C965" s="9"/>
      <c r="D965" s="9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28"/>
      <c r="AW965" s="28"/>
    </row>
    <row r="966" spans="2:49" ht="15.6" x14ac:dyDescent="0.3">
      <c r="B966" s="9"/>
      <c r="C966" s="9"/>
      <c r="D966" s="9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28"/>
      <c r="AW966" s="28"/>
    </row>
    <row r="967" spans="2:49" ht="15.6" x14ac:dyDescent="0.3">
      <c r="B967" s="9"/>
      <c r="C967" s="9"/>
      <c r="D967" s="9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28"/>
      <c r="AW967" s="28"/>
    </row>
    <row r="968" spans="2:49" ht="15.6" x14ac:dyDescent="0.3">
      <c r="B968" s="9"/>
      <c r="C968" s="9"/>
      <c r="D968" s="9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28"/>
      <c r="AW968" s="28"/>
    </row>
    <row r="969" spans="2:49" ht="15.6" x14ac:dyDescent="0.3">
      <c r="B969" s="9"/>
      <c r="C969" s="9"/>
      <c r="D969" s="9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28"/>
      <c r="AW969" s="28"/>
    </row>
    <row r="970" spans="2:49" ht="15.6" x14ac:dyDescent="0.3">
      <c r="B970" s="9"/>
      <c r="C970" s="9"/>
      <c r="D970" s="9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28"/>
      <c r="AW970" s="28"/>
    </row>
    <row r="971" spans="2:49" ht="15.6" x14ac:dyDescent="0.3">
      <c r="B971" s="9"/>
      <c r="C971" s="9"/>
      <c r="D971" s="9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28"/>
      <c r="AW971" s="28"/>
    </row>
    <row r="972" spans="2:49" ht="15.6" x14ac:dyDescent="0.3">
      <c r="B972" s="9"/>
      <c r="C972" s="9"/>
      <c r="D972" s="9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28"/>
      <c r="AW972" s="28"/>
    </row>
    <row r="973" spans="2:49" ht="15.6" x14ac:dyDescent="0.3">
      <c r="B973" s="9"/>
      <c r="C973" s="9"/>
      <c r="D973" s="9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28"/>
      <c r="AW973" s="28"/>
    </row>
    <row r="974" spans="2:49" ht="15.6" x14ac:dyDescent="0.3">
      <c r="B974" s="9"/>
      <c r="C974" s="9"/>
      <c r="D974" s="9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28"/>
      <c r="AW974" s="28"/>
    </row>
    <row r="975" spans="2:49" ht="15.6" x14ac:dyDescent="0.3">
      <c r="B975" s="9"/>
      <c r="C975" s="9"/>
      <c r="D975" s="9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28"/>
      <c r="AW975" s="28"/>
    </row>
    <row r="976" spans="2:49" ht="15.6" x14ac:dyDescent="0.3">
      <c r="B976" s="9"/>
      <c r="C976" s="9"/>
      <c r="D976" s="9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28"/>
      <c r="AW976" s="28"/>
    </row>
    <row r="977" spans="2:49" ht="15.6" x14ac:dyDescent="0.3">
      <c r="B977" s="9"/>
      <c r="C977" s="9"/>
      <c r="D977" s="9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28"/>
      <c r="AW977" s="28"/>
    </row>
    <row r="978" spans="2:49" ht="15.6" x14ac:dyDescent="0.3">
      <c r="B978" s="9"/>
      <c r="C978" s="9"/>
      <c r="D978" s="9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28"/>
      <c r="AW978" s="28"/>
    </row>
    <row r="979" spans="2:49" ht="15.6" x14ac:dyDescent="0.3">
      <c r="B979" s="9"/>
      <c r="C979" s="9"/>
      <c r="D979" s="9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28"/>
      <c r="AW979" s="28"/>
    </row>
    <row r="980" spans="2:49" ht="15.6" x14ac:dyDescent="0.3">
      <c r="B980" s="9"/>
      <c r="C980" s="9"/>
      <c r="D980" s="9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28"/>
      <c r="AW980" s="28"/>
    </row>
    <row r="981" spans="2:49" ht="15.6" x14ac:dyDescent="0.3">
      <c r="B981" s="9"/>
      <c r="C981" s="9"/>
      <c r="D981" s="9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28"/>
      <c r="AW981" s="28"/>
    </row>
    <row r="982" spans="2:49" ht="15.6" x14ac:dyDescent="0.3">
      <c r="B982" s="9"/>
      <c r="C982" s="9"/>
      <c r="D982" s="9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28"/>
      <c r="AW982" s="28"/>
    </row>
    <row r="983" spans="2:49" ht="15.6" x14ac:dyDescent="0.3">
      <c r="B983" s="9"/>
      <c r="C983" s="9"/>
      <c r="D983" s="9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28"/>
      <c r="AW983" s="28"/>
    </row>
    <row r="984" spans="2:49" ht="15.6" x14ac:dyDescent="0.3">
      <c r="B984" s="9"/>
      <c r="C984" s="9"/>
      <c r="D984" s="9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28"/>
      <c r="AW984" s="28"/>
    </row>
    <row r="985" spans="2:49" ht="15.6" x14ac:dyDescent="0.3">
      <c r="B985" s="9"/>
      <c r="C985" s="9"/>
      <c r="D985" s="9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28"/>
      <c r="AW985" s="28"/>
    </row>
    <row r="986" spans="2:49" ht="15.6" x14ac:dyDescent="0.3">
      <c r="B986" s="9"/>
      <c r="C986" s="9"/>
      <c r="D986" s="9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28"/>
      <c r="AW986" s="28"/>
    </row>
    <row r="987" spans="2:49" ht="15.6" x14ac:dyDescent="0.3">
      <c r="B987" s="9"/>
      <c r="C987" s="9"/>
      <c r="D987" s="9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28"/>
      <c r="AW987" s="28"/>
    </row>
    <row r="988" spans="2:49" ht="15.6" x14ac:dyDescent="0.3">
      <c r="B988" s="9"/>
      <c r="C988" s="9"/>
      <c r="D988" s="9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28"/>
      <c r="AW988" s="28"/>
    </row>
    <row r="989" spans="2:49" ht="15.6" x14ac:dyDescent="0.3">
      <c r="B989" s="9"/>
      <c r="C989" s="9"/>
      <c r="D989" s="9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28"/>
      <c r="AW989" s="28"/>
    </row>
    <row r="990" spans="2:49" ht="15.6" x14ac:dyDescent="0.3">
      <c r="B990" s="9"/>
      <c r="C990" s="9"/>
      <c r="D990" s="9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28"/>
      <c r="AW990" s="28"/>
    </row>
    <row r="991" spans="2:49" ht="15.6" x14ac:dyDescent="0.3">
      <c r="B991" s="9"/>
      <c r="C991" s="9"/>
      <c r="D991" s="9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28"/>
      <c r="AW991" s="28"/>
    </row>
    <row r="992" spans="2:49" ht="15.6" x14ac:dyDescent="0.3">
      <c r="B992" s="9"/>
      <c r="C992" s="9"/>
      <c r="D992" s="9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28"/>
      <c r="AW992" s="28"/>
    </row>
    <row r="993" spans="2:49" ht="15.6" x14ac:dyDescent="0.3">
      <c r="B993" s="9"/>
      <c r="C993" s="9"/>
      <c r="D993" s="9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28"/>
      <c r="AW993" s="28"/>
    </row>
    <row r="994" spans="2:49" ht="15.6" x14ac:dyDescent="0.3">
      <c r="B994" s="9"/>
      <c r="C994" s="9"/>
      <c r="D994" s="9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28"/>
      <c r="AW994" s="28"/>
    </row>
    <row r="995" spans="2:49" ht="15.6" x14ac:dyDescent="0.3">
      <c r="B995" s="9"/>
      <c r="C995" s="9"/>
      <c r="D995" s="9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28"/>
      <c r="AW995" s="28"/>
    </row>
    <row r="996" spans="2:49" ht="15.6" x14ac:dyDescent="0.3">
      <c r="B996" s="9"/>
      <c r="C996" s="9"/>
      <c r="D996" s="9"/>
      <c r="E996" s="9"/>
      <c r="F996" s="9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28"/>
      <c r="AW996" s="28"/>
    </row>
    <row r="997" spans="2:49" ht="15.6" x14ac:dyDescent="0.3">
      <c r="B997" s="9"/>
      <c r="C997" s="9"/>
      <c r="D997" s="9"/>
      <c r="E997" s="9"/>
      <c r="F997" s="9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28"/>
      <c r="AW997" s="28"/>
    </row>
    <row r="998" spans="2:49" ht="15.6" x14ac:dyDescent="0.3">
      <c r="B998" s="9"/>
      <c r="C998" s="9"/>
      <c r="D998" s="9"/>
      <c r="E998" s="9"/>
      <c r="F998" s="9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28"/>
      <c r="AW998" s="28"/>
    </row>
    <row r="999" spans="2:49" ht="15.6" x14ac:dyDescent="0.3">
      <c r="B999" s="9"/>
      <c r="C999" s="9"/>
      <c r="D999" s="9"/>
      <c r="E999" s="9"/>
      <c r="F999" s="9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28"/>
      <c r="AW999" s="28"/>
    </row>
    <row r="1000" spans="2:49" ht="15.6" x14ac:dyDescent="0.3">
      <c r="B1000" s="9"/>
      <c r="C1000" s="9"/>
      <c r="D1000" s="9"/>
      <c r="E1000" s="9"/>
      <c r="F1000" s="9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28"/>
      <c r="AW1000" s="28"/>
    </row>
    <row r="1001" spans="2:49" ht="15.6" x14ac:dyDescent="0.3">
      <c r="B1001" s="9"/>
      <c r="C1001" s="9"/>
      <c r="D1001" s="9"/>
      <c r="E1001" s="9"/>
      <c r="F1001" s="9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28"/>
      <c r="AW1001" s="28"/>
    </row>
    <row r="1002" spans="2:49" ht="15.6" x14ac:dyDescent="0.3">
      <c r="B1002" s="9"/>
      <c r="C1002" s="9"/>
      <c r="D1002" s="9"/>
      <c r="E1002" s="9"/>
      <c r="F1002" s="9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28"/>
      <c r="AW1002" s="28"/>
    </row>
    <row r="1003" spans="2:49" ht="15.6" x14ac:dyDescent="0.3">
      <c r="B1003" s="9"/>
      <c r="C1003" s="9"/>
      <c r="D1003" s="9"/>
      <c r="E1003" s="9"/>
      <c r="F1003" s="9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28"/>
      <c r="AW1003" s="28"/>
    </row>
    <row r="1004" spans="2:49" ht="15.6" x14ac:dyDescent="0.3">
      <c r="B1004" s="9"/>
      <c r="C1004" s="9"/>
      <c r="D1004" s="9"/>
      <c r="E1004" s="9"/>
      <c r="F1004" s="9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28"/>
      <c r="AW1004" s="28"/>
    </row>
    <row r="1005" spans="2:49" ht="15.6" x14ac:dyDescent="0.3">
      <c r="B1005" s="9"/>
      <c r="C1005" s="9"/>
      <c r="D1005" s="9"/>
      <c r="E1005" s="9"/>
      <c r="F1005" s="9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28"/>
      <c r="AW1005" s="28"/>
    </row>
    <row r="1006" spans="2:49" ht="15.6" x14ac:dyDescent="0.3">
      <c r="B1006" s="9"/>
      <c r="C1006" s="9"/>
      <c r="D1006" s="9"/>
      <c r="E1006" s="9"/>
      <c r="F1006" s="9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28"/>
      <c r="AW1006" s="28"/>
    </row>
    <row r="1007" spans="2:49" ht="15.6" x14ac:dyDescent="0.3">
      <c r="B1007" s="9"/>
      <c r="C1007" s="9"/>
      <c r="D1007" s="9"/>
      <c r="E1007" s="9"/>
      <c r="F1007" s="9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28"/>
      <c r="AW1007" s="28"/>
    </row>
    <row r="1008" spans="2:49" ht="15.6" x14ac:dyDescent="0.3">
      <c r="B1008" s="9"/>
      <c r="C1008" s="9"/>
      <c r="D1008" s="9"/>
      <c r="E1008" s="9"/>
      <c r="F1008" s="9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28"/>
      <c r="AW1008" s="28"/>
    </row>
    <row r="1009" spans="2:49" ht="15.6" x14ac:dyDescent="0.3">
      <c r="B1009" s="9"/>
      <c r="C1009" s="9"/>
      <c r="D1009" s="9"/>
      <c r="E1009" s="9"/>
      <c r="F1009" s="9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28"/>
      <c r="AW1009" s="28"/>
    </row>
    <row r="1010" spans="2:49" ht="15.6" x14ac:dyDescent="0.3">
      <c r="B1010" s="9"/>
      <c r="C1010" s="9"/>
      <c r="D1010" s="9"/>
      <c r="E1010" s="9"/>
      <c r="F1010" s="9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28"/>
      <c r="AW1010" s="28"/>
    </row>
    <row r="1011" spans="2:49" ht="15.6" x14ac:dyDescent="0.3">
      <c r="B1011" s="9"/>
      <c r="C1011" s="9"/>
      <c r="D1011" s="9"/>
      <c r="E1011" s="9"/>
      <c r="F1011" s="9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28"/>
      <c r="AW1011" s="28"/>
    </row>
    <row r="1012" spans="2:49" ht="15.6" x14ac:dyDescent="0.3">
      <c r="B1012" s="9"/>
      <c r="C1012" s="9"/>
      <c r="D1012" s="9"/>
      <c r="E1012" s="9"/>
      <c r="F1012" s="9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28"/>
      <c r="AW1012" s="28"/>
    </row>
    <row r="1013" spans="2:49" ht="15.6" x14ac:dyDescent="0.3">
      <c r="B1013" s="9"/>
      <c r="C1013" s="9"/>
      <c r="D1013" s="9"/>
      <c r="E1013" s="9"/>
      <c r="F1013" s="9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28"/>
      <c r="AW1013" s="28"/>
    </row>
    <row r="1014" spans="2:49" ht="15.6" x14ac:dyDescent="0.3">
      <c r="B1014" s="9"/>
      <c r="C1014" s="9"/>
      <c r="D1014" s="9"/>
      <c r="E1014" s="9"/>
      <c r="F1014" s="9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28"/>
      <c r="AW1014" s="28"/>
    </row>
    <row r="1015" spans="2:49" ht="15.6" x14ac:dyDescent="0.3">
      <c r="B1015" s="9"/>
      <c r="C1015" s="9"/>
      <c r="D1015" s="9"/>
      <c r="E1015" s="9"/>
      <c r="F1015" s="9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28"/>
      <c r="AW1015" s="28"/>
    </row>
    <row r="1016" spans="2:49" ht="15.6" x14ac:dyDescent="0.3">
      <c r="B1016" s="9"/>
      <c r="C1016" s="9"/>
      <c r="D1016" s="9"/>
      <c r="E1016" s="9"/>
      <c r="F1016" s="9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28"/>
      <c r="AW1016" s="28"/>
    </row>
    <row r="1017" spans="2:49" ht="15.6" x14ac:dyDescent="0.3">
      <c r="B1017" s="9"/>
      <c r="C1017" s="9"/>
      <c r="D1017" s="9"/>
      <c r="E1017" s="9"/>
      <c r="F1017" s="9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28"/>
      <c r="AW1017" s="28"/>
    </row>
    <row r="1018" spans="2:49" ht="15.6" x14ac:dyDescent="0.3">
      <c r="B1018" s="9"/>
      <c r="C1018" s="9"/>
      <c r="D1018" s="9"/>
      <c r="E1018" s="9"/>
      <c r="F1018" s="9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28"/>
      <c r="AW1018" s="28"/>
    </row>
    <row r="1019" spans="2:49" ht="15.6" x14ac:dyDescent="0.3">
      <c r="B1019" s="9"/>
      <c r="C1019" s="9"/>
      <c r="D1019" s="9"/>
      <c r="E1019" s="9"/>
      <c r="F1019" s="9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28"/>
      <c r="AW1019" s="28"/>
    </row>
    <row r="1020" spans="2:49" ht="15.6" x14ac:dyDescent="0.3">
      <c r="B1020" s="9"/>
      <c r="C1020" s="9"/>
      <c r="D1020" s="9"/>
      <c r="E1020" s="9"/>
      <c r="F1020" s="9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28"/>
      <c r="AW1020" s="28"/>
    </row>
    <row r="1021" spans="2:49" ht="15.6" x14ac:dyDescent="0.3">
      <c r="B1021" s="9"/>
      <c r="C1021" s="9"/>
      <c r="D1021" s="9"/>
      <c r="E1021" s="9"/>
      <c r="F1021" s="9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28"/>
      <c r="AW1021" s="28"/>
    </row>
    <row r="1022" spans="2:49" ht="15.6" x14ac:dyDescent="0.3">
      <c r="B1022" s="9"/>
      <c r="C1022" s="9"/>
      <c r="D1022" s="9"/>
      <c r="E1022" s="9"/>
      <c r="F1022" s="9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28"/>
      <c r="AW1022" s="28"/>
    </row>
    <row r="1023" spans="2:49" ht="15.6" x14ac:dyDescent="0.3">
      <c r="B1023" s="9"/>
      <c r="C1023" s="9"/>
      <c r="D1023" s="9"/>
      <c r="E1023" s="9"/>
      <c r="F1023" s="9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28"/>
      <c r="AW1023" s="28"/>
    </row>
    <row r="1024" spans="2:49" ht="15.6" x14ac:dyDescent="0.3">
      <c r="B1024" s="9"/>
      <c r="C1024" s="9"/>
      <c r="D1024" s="9"/>
      <c r="E1024" s="9"/>
      <c r="F1024" s="9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28"/>
      <c r="AW1024" s="28"/>
    </row>
    <row r="1025" spans="2:49" ht="15.6" x14ac:dyDescent="0.3">
      <c r="B1025" s="9"/>
      <c r="C1025" s="9"/>
      <c r="D1025" s="9"/>
      <c r="E1025" s="9"/>
      <c r="F1025" s="9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28"/>
      <c r="AW1025" s="28"/>
    </row>
    <row r="1026" spans="2:49" ht="15.6" x14ac:dyDescent="0.3">
      <c r="B1026" s="9"/>
      <c r="C1026" s="9"/>
      <c r="D1026" s="9"/>
      <c r="E1026" s="9"/>
      <c r="F1026" s="9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28"/>
      <c r="AW1026" s="28"/>
    </row>
    <row r="1027" spans="2:49" ht="15.6" x14ac:dyDescent="0.3">
      <c r="B1027" s="9"/>
      <c r="C1027" s="9"/>
      <c r="D1027" s="9"/>
      <c r="E1027" s="9"/>
      <c r="F1027" s="9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28"/>
      <c r="AW1027" s="28"/>
    </row>
    <row r="1028" spans="2:49" ht="15.6" x14ac:dyDescent="0.3">
      <c r="B1028" s="9"/>
      <c r="C1028" s="9"/>
      <c r="D1028" s="9"/>
      <c r="E1028" s="9"/>
      <c r="F1028" s="9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28"/>
      <c r="AW1028" s="28"/>
    </row>
    <row r="1029" spans="2:49" ht="15.6" x14ac:dyDescent="0.3">
      <c r="B1029" s="9"/>
      <c r="C1029" s="9"/>
      <c r="D1029" s="9"/>
      <c r="E1029" s="9"/>
      <c r="F1029" s="9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28"/>
      <c r="AW1029" s="28"/>
    </row>
    <row r="1030" spans="2:49" ht="15.6" x14ac:dyDescent="0.3">
      <c r="B1030" s="9"/>
      <c r="C1030" s="9"/>
      <c r="D1030" s="9"/>
      <c r="E1030" s="9"/>
      <c r="F1030" s="9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28"/>
      <c r="AW1030" s="28"/>
    </row>
    <row r="1031" spans="2:49" ht="15.6" x14ac:dyDescent="0.3">
      <c r="B1031" s="9"/>
      <c r="C1031" s="9"/>
      <c r="D1031" s="9"/>
      <c r="E1031" s="9"/>
      <c r="F1031" s="9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28"/>
      <c r="AW1031" s="28"/>
    </row>
    <row r="1032" spans="2:49" ht="15.6" x14ac:dyDescent="0.3">
      <c r="B1032" s="9"/>
      <c r="C1032" s="9"/>
      <c r="D1032" s="9"/>
      <c r="E1032" s="9"/>
      <c r="F1032" s="9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28"/>
      <c r="AW1032" s="28"/>
    </row>
    <row r="1033" spans="2:49" ht="15.6" x14ac:dyDescent="0.3">
      <c r="B1033" s="9"/>
      <c r="C1033" s="9"/>
      <c r="D1033" s="9"/>
      <c r="E1033" s="9"/>
      <c r="F1033" s="9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28"/>
      <c r="AW1033" s="28"/>
    </row>
    <row r="1034" spans="2:49" ht="15.6" x14ac:dyDescent="0.3">
      <c r="B1034" s="9"/>
      <c r="C1034" s="9"/>
      <c r="D1034" s="9"/>
      <c r="E1034" s="9"/>
      <c r="F1034" s="9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28"/>
      <c r="AW1034" s="28"/>
    </row>
    <row r="1035" spans="2:49" ht="15.6" x14ac:dyDescent="0.3">
      <c r="B1035" s="9"/>
      <c r="C1035" s="9"/>
      <c r="D1035" s="9"/>
      <c r="E1035" s="9"/>
      <c r="F1035" s="9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28"/>
      <c r="AW1035" s="28"/>
    </row>
    <row r="1036" spans="2:49" ht="15.6" x14ac:dyDescent="0.3">
      <c r="B1036" s="9"/>
      <c r="C1036" s="9"/>
      <c r="D1036" s="9"/>
      <c r="E1036" s="9"/>
      <c r="F1036" s="9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28"/>
      <c r="AW1036" s="28"/>
    </row>
    <row r="1037" spans="2:49" ht="15.6" x14ac:dyDescent="0.3">
      <c r="B1037" s="9"/>
      <c r="C1037" s="9"/>
      <c r="D1037" s="9"/>
      <c r="E1037" s="9"/>
      <c r="F1037" s="9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28"/>
      <c r="AW1037" s="28"/>
    </row>
    <row r="1038" spans="2:49" ht="15.6" x14ac:dyDescent="0.3">
      <c r="B1038" s="9"/>
      <c r="C1038" s="9"/>
      <c r="D1038" s="9"/>
      <c r="E1038" s="9"/>
      <c r="F1038" s="9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28"/>
      <c r="AW1038" s="28"/>
    </row>
    <row r="1039" spans="2:49" ht="15.6" x14ac:dyDescent="0.3">
      <c r="B1039" s="9"/>
      <c r="C1039" s="9"/>
      <c r="D1039" s="9"/>
      <c r="E1039" s="9"/>
      <c r="F1039" s="9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28"/>
      <c r="AW1039" s="28"/>
    </row>
    <row r="1040" spans="2:49" ht="15.6" x14ac:dyDescent="0.3">
      <c r="B1040" s="9"/>
      <c r="C1040" s="9"/>
      <c r="D1040" s="9"/>
      <c r="E1040" s="9"/>
      <c r="F1040" s="9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28"/>
      <c r="AW1040" s="28"/>
    </row>
    <row r="1041" spans="2:49" ht="15.6" x14ac:dyDescent="0.3">
      <c r="B1041" s="9"/>
      <c r="C1041" s="9"/>
      <c r="D1041" s="9"/>
      <c r="E1041" s="9"/>
      <c r="F1041" s="9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28"/>
      <c r="AW1041" s="28"/>
    </row>
    <row r="1042" spans="2:49" ht="15.6" x14ac:dyDescent="0.3">
      <c r="B1042" s="9"/>
      <c r="C1042" s="9"/>
      <c r="D1042" s="9"/>
      <c r="E1042" s="9"/>
      <c r="F1042" s="9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28"/>
      <c r="AW1042" s="28"/>
    </row>
    <row r="1043" spans="2:49" ht="15.6" x14ac:dyDescent="0.3">
      <c r="B1043" s="9"/>
      <c r="C1043" s="9"/>
      <c r="D1043" s="9"/>
      <c r="E1043" s="9"/>
      <c r="F1043" s="9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28"/>
      <c r="AW1043" s="28"/>
    </row>
    <row r="1044" spans="2:49" ht="15.6" x14ac:dyDescent="0.3">
      <c r="B1044" s="9"/>
      <c r="C1044" s="9"/>
      <c r="D1044" s="9"/>
      <c r="E1044" s="9"/>
      <c r="F1044" s="9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28"/>
      <c r="AW1044" s="28"/>
    </row>
    <row r="1045" spans="2:49" ht="15.6" x14ac:dyDescent="0.3">
      <c r="B1045" s="9"/>
      <c r="C1045" s="9"/>
      <c r="D1045" s="9"/>
      <c r="E1045" s="9"/>
      <c r="F1045" s="9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28"/>
      <c r="AW1045" s="28"/>
    </row>
    <row r="1046" spans="2:49" ht="15.6" x14ac:dyDescent="0.3">
      <c r="B1046" s="9"/>
      <c r="C1046" s="9"/>
      <c r="D1046" s="9"/>
      <c r="E1046" s="9"/>
      <c r="F1046" s="9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28"/>
      <c r="AW1046" s="28"/>
    </row>
    <row r="1047" spans="2:49" ht="15.6" x14ac:dyDescent="0.3">
      <c r="B1047" s="9"/>
      <c r="C1047" s="9"/>
      <c r="D1047" s="9"/>
      <c r="E1047" s="9"/>
      <c r="F1047" s="9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28"/>
      <c r="AW1047" s="28"/>
    </row>
    <row r="1048" spans="2:49" ht="15.6" x14ac:dyDescent="0.3">
      <c r="B1048" s="9"/>
      <c r="C1048" s="9"/>
      <c r="D1048" s="9"/>
      <c r="E1048" s="9"/>
      <c r="F1048" s="9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28"/>
      <c r="AW1048" s="28"/>
    </row>
    <row r="1049" spans="2:49" ht="15.6" x14ac:dyDescent="0.3">
      <c r="B1049" s="9"/>
      <c r="C1049" s="9"/>
      <c r="D1049" s="9"/>
      <c r="E1049" s="9"/>
      <c r="F1049" s="9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28"/>
      <c r="AW1049" s="28"/>
    </row>
    <row r="1050" spans="2:49" ht="15.6" x14ac:dyDescent="0.3">
      <c r="B1050" s="9"/>
      <c r="C1050" s="9"/>
      <c r="D1050" s="9"/>
      <c r="E1050" s="9"/>
      <c r="F1050" s="9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28"/>
      <c r="AW1050" s="28"/>
    </row>
    <row r="1051" spans="2:49" ht="15.6" x14ac:dyDescent="0.3">
      <c r="B1051" s="9"/>
      <c r="C1051" s="9"/>
      <c r="D1051" s="9"/>
      <c r="E1051" s="9"/>
      <c r="F1051" s="9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28"/>
      <c r="AW1051" s="28"/>
    </row>
    <row r="1052" spans="2:49" ht="15.6" x14ac:dyDescent="0.3">
      <c r="B1052" s="9"/>
      <c r="C1052" s="9"/>
      <c r="D1052" s="9"/>
      <c r="E1052" s="9"/>
      <c r="F1052" s="9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28"/>
      <c r="AW1052" s="28"/>
    </row>
    <row r="1053" spans="2:49" ht="15.6" x14ac:dyDescent="0.3">
      <c r="B1053" s="9"/>
      <c r="C1053" s="9"/>
      <c r="D1053" s="9"/>
      <c r="E1053" s="9"/>
      <c r="F1053" s="9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28"/>
      <c r="AW1053" s="28"/>
    </row>
    <row r="1054" spans="2:49" ht="15.6" x14ac:dyDescent="0.3">
      <c r="B1054" s="9"/>
      <c r="C1054" s="9"/>
      <c r="D1054" s="9"/>
      <c r="E1054" s="9"/>
      <c r="F1054" s="9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28"/>
      <c r="AW1054" s="28"/>
    </row>
    <row r="1055" spans="2:49" ht="15.6" x14ac:dyDescent="0.3">
      <c r="B1055" s="9"/>
      <c r="C1055" s="9"/>
      <c r="D1055" s="9"/>
      <c r="E1055" s="9"/>
      <c r="F1055" s="9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28"/>
      <c r="AW1055" s="28"/>
    </row>
    <row r="1056" spans="2:49" ht="15.6" x14ac:dyDescent="0.3">
      <c r="B1056" s="9"/>
      <c r="C1056" s="9"/>
      <c r="D1056" s="9"/>
      <c r="E1056" s="9"/>
      <c r="F1056" s="9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28"/>
      <c r="AW1056" s="28"/>
    </row>
    <row r="1057" spans="2:49" ht="15.6" x14ac:dyDescent="0.3">
      <c r="B1057" s="9"/>
      <c r="C1057" s="9"/>
      <c r="D1057" s="9"/>
      <c r="E1057" s="9"/>
      <c r="F1057" s="9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28"/>
      <c r="AW1057" s="28"/>
    </row>
    <row r="1058" spans="2:49" ht="15.6" x14ac:dyDescent="0.3">
      <c r="B1058" s="9"/>
      <c r="C1058" s="9"/>
      <c r="D1058" s="9"/>
      <c r="E1058" s="9"/>
      <c r="F1058" s="9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28"/>
      <c r="AW1058" s="28"/>
    </row>
    <row r="1059" spans="2:49" ht="15.6" x14ac:dyDescent="0.3">
      <c r="B1059" s="9"/>
      <c r="C1059" s="9"/>
      <c r="D1059" s="9"/>
      <c r="E1059" s="9"/>
      <c r="F1059" s="9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28"/>
      <c r="AW1059" s="28"/>
    </row>
    <row r="1060" spans="2:49" ht="15.6" x14ac:dyDescent="0.3">
      <c r="B1060" s="9"/>
      <c r="C1060" s="9"/>
      <c r="D1060" s="9"/>
      <c r="E1060" s="9"/>
      <c r="F1060" s="9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28"/>
      <c r="AW1060" s="28"/>
    </row>
    <row r="1061" spans="2:49" ht="15.6" x14ac:dyDescent="0.3">
      <c r="B1061" s="9"/>
      <c r="C1061" s="9"/>
      <c r="D1061" s="9"/>
      <c r="E1061" s="9"/>
      <c r="F1061" s="9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28"/>
      <c r="AW1061" s="28"/>
    </row>
    <row r="1062" spans="2:49" ht="15.6" x14ac:dyDescent="0.3">
      <c r="B1062" s="9"/>
      <c r="C1062" s="9"/>
      <c r="D1062" s="9"/>
      <c r="E1062" s="9"/>
      <c r="F1062" s="9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28"/>
      <c r="AW1062" s="28"/>
    </row>
    <row r="1063" spans="2:49" ht="15.6" x14ac:dyDescent="0.3">
      <c r="B1063" s="9"/>
      <c r="C1063" s="9"/>
      <c r="D1063" s="9"/>
      <c r="E1063" s="9"/>
      <c r="F1063" s="9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28"/>
      <c r="AW1063" s="28"/>
    </row>
    <row r="1064" spans="2:49" ht="15.6" x14ac:dyDescent="0.3">
      <c r="B1064" s="9"/>
      <c r="C1064" s="9"/>
      <c r="D1064" s="9"/>
      <c r="E1064" s="9"/>
      <c r="F1064" s="9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28"/>
      <c r="AW1064" s="28"/>
    </row>
    <row r="1065" spans="2:49" ht="15.6" x14ac:dyDescent="0.3">
      <c r="B1065" s="9"/>
      <c r="C1065" s="9"/>
      <c r="D1065" s="9"/>
      <c r="E1065" s="9"/>
      <c r="F1065" s="9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28"/>
      <c r="AW1065" s="28"/>
    </row>
    <row r="1066" spans="2:49" ht="15.6" x14ac:dyDescent="0.3">
      <c r="B1066" s="9"/>
      <c r="C1066" s="9"/>
      <c r="D1066" s="9"/>
      <c r="E1066" s="9"/>
      <c r="F1066" s="9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28"/>
      <c r="AW1066" s="28"/>
    </row>
    <row r="1067" spans="2:49" ht="15.6" x14ac:dyDescent="0.3">
      <c r="B1067" s="9"/>
      <c r="C1067" s="9"/>
      <c r="D1067" s="9"/>
      <c r="E1067" s="9"/>
      <c r="F1067" s="9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28"/>
      <c r="AW1067" s="28"/>
    </row>
    <row r="1068" spans="2:49" ht="15.6" x14ac:dyDescent="0.3">
      <c r="B1068" s="9"/>
      <c r="C1068" s="9"/>
      <c r="D1068" s="9"/>
      <c r="E1068" s="9"/>
      <c r="F1068" s="9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28"/>
      <c r="AW1068" s="28"/>
    </row>
    <row r="1069" spans="2:49" ht="15.6" x14ac:dyDescent="0.3">
      <c r="B1069" s="9"/>
      <c r="C1069" s="9"/>
      <c r="D1069" s="9"/>
      <c r="E1069" s="9"/>
      <c r="F1069" s="9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28"/>
      <c r="AW1069" s="28"/>
    </row>
    <row r="1070" spans="2:49" ht="15.6" x14ac:dyDescent="0.3">
      <c r="B1070" s="9"/>
      <c r="C1070" s="9"/>
      <c r="D1070" s="9"/>
      <c r="E1070" s="9"/>
      <c r="F1070" s="9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28"/>
      <c r="AW1070" s="28"/>
    </row>
    <row r="1071" spans="2:49" ht="15.6" x14ac:dyDescent="0.3">
      <c r="B1071" s="9"/>
      <c r="C1071" s="9"/>
      <c r="D1071" s="9"/>
      <c r="E1071" s="9"/>
      <c r="F1071" s="9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28"/>
      <c r="AW1071" s="28"/>
    </row>
    <row r="1072" spans="2:49" ht="15.6" x14ac:dyDescent="0.3">
      <c r="B1072" s="9"/>
      <c r="C1072" s="9"/>
      <c r="D1072" s="9"/>
      <c r="E1072" s="9"/>
      <c r="F1072" s="9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28"/>
      <c r="AW1072" s="28"/>
    </row>
    <row r="1073" spans="2:49" ht="15.6" x14ac:dyDescent="0.3">
      <c r="B1073" s="9"/>
      <c r="C1073" s="9"/>
      <c r="D1073" s="9"/>
      <c r="E1073" s="9"/>
      <c r="F1073" s="9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28"/>
      <c r="AW1073" s="28"/>
    </row>
    <row r="1074" spans="2:49" ht="15.6" x14ac:dyDescent="0.3">
      <c r="B1074" s="9"/>
      <c r="C1074" s="9"/>
      <c r="D1074" s="9"/>
      <c r="E1074" s="9"/>
      <c r="F1074" s="9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28"/>
      <c r="AW1074" s="28"/>
    </row>
    <row r="1075" spans="2:49" ht="15.6" x14ac:dyDescent="0.3">
      <c r="B1075" s="9"/>
      <c r="C1075" s="9"/>
      <c r="D1075" s="9"/>
      <c r="E1075" s="9"/>
      <c r="F1075" s="9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28"/>
      <c r="AW1075" s="28"/>
    </row>
    <row r="1076" spans="2:49" ht="15.6" x14ac:dyDescent="0.3">
      <c r="B1076" s="9"/>
      <c r="C1076" s="9"/>
      <c r="D1076" s="9"/>
      <c r="E1076" s="9"/>
      <c r="F1076" s="9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28"/>
      <c r="AW1076" s="28"/>
    </row>
    <row r="1077" spans="2:49" ht="15.6" x14ac:dyDescent="0.3">
      <c r="B1077" s="9"/>
      <c r="C1077" s="9"/>
      <c r="D1077" s="9"/>
      <c r="E1077" s="9"/>
      <c r="F1077" s="9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28"/>
      <c r="AW1077" s="28"/>
    </row>
    <row r="1078" spans="2:49" ht="15.6" x14ac:dyDescent="0.3">
      <c r="B1078" s="9"/>
      <c r="C1078" s="9"/>
      <c r="D1078" s="9"/>
      <c r="E1078" s="9"/>
      <c r="F1078" s="9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28"/>
      <c r="AW1078" s="28"/>
    </row>
    <row r="1079" spans="2:49" ht="15.6" x14ac:dyDescent="0.3">
      <c r="B1079" s="9"/>
      <c r="C1079" s="9"/>
      <c r="D1079" s="9"/>
      <c r="E1079" s="9"/>
      <c r="F1079" s="9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28"/>
      <c r="AW1079" s="28"/>
    </row>
    <row r="1080" spans="2:49" ht="15.6" x14ac:dyDescent="0.3">
      <c r="B1080" s="9"/>
      <c r="C1080" s="9"/>
      <c r="D1080" s="9"/>
      <c r="E1080" s="9"/>
      <c r="F1080" s="9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28"/>
      <c r="AW1080" s="28"/>
    </row>
    <row r="1081" spans="2:49" ht="15.6" x14ac:dyDescent="0.3">
      <c r="B1081" s="9"/>
      <c r="C1081" s="9"/>
      <c r="D1081" s="9"/>
      <c r="E1081" s="9"/>
      <c r="F1081" s="9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28"/>
      <c r="AW1081" s="28"/>
    </row>
    <row r="1082" spans="2:49" ht="15.6" x14ac:dyDescent="0.3">
      <c r="B1082" s="9"/>
      <c r="C1082" s="9"/>
      <c r="D1082" s="9"/>
      <c r="E1082" s="9"/>
      <c r="F1082" s="9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28"/>
      <c r="AW1082" s="28"/>
    </row>
    <row r="1083" spans="2:49" ht="15.6" x14ac:dyDescent="0.3">
      <c r="B1083" s="9"/>
      <c r="C1083" s="9"/>
      <c r="D1083" s="9"/>
      <c r="E1083" s="9"/>
      <c r="F1083" s="9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28"/>
      <c r="AW1083" s="28"/>
    </row>
    <row r="1084" spans="2:49" ht="15.6" x14ac:dyDescent="0.3">
      <c r="B1084" s="9"/>
      <c r="C1084" s="9"/>
      <c r="D1084" s="9"/>
      <c r="E1084" s="9"/>
      <c r="F1084" s="9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28"/>
      <c r="AW1084" s="28"/>
    </row>
    <row r="1085" spans="2:49" ht="15.6" x14ac:dyDescent="0.3">
      <c r="B1085" s="9"/>
      <c r="C1085" s="9"/>
      <c r="D1085" s="9"/>
      <c r="E1085" s="9"/>
      <c r="F1085" s="9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28"/>
      <c r="AW1085" s="28"/>
    </row>
    <row r="1086" spans="2:49" ht="15.6" x14ac:dyDescent="0.3">
      <c r="B1086" s="9"/>
      <c r="C1086" s="9"/>
      <c r="D1086" s="9"/>
      <c r="E1086" s="9"/>
      <c r="F1086" s="9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28"/>
      <c r="AW1086" s="28"/>
    </row>
    <row r="1087" spans="2:49" ht="15.6" x14ac:dyDescent="0.3">
      <c r="B1087" s="9"/>
      <c r="C1087" s="9"/>
      <c r="D1087" s="9"/>
      <c r="E1087" s="9"/>
      <c r="F1087" s="9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28"/>
      <c r="AW1087" s="28"/>
    </row>
    <row r="1088" spans="2:49" ht="15.6" x14ac:dyDescent="0.3">
      <c r="B1088" s="9"/>
      <c r="C1088" s="9"/>
      <c r="D1088" s="9"/>
      <c r="E1088" s="9"/>
      <c r="F1088" s="9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28"/>
      <c r="AW1088" s="28"/>
    </row>
    <row r="1089" spans="2:49" ht="15.6" x14ac:dyDescent="0.3">
      <c r="B1089" s="9"/>
      <c r="C1089" s="9"/>
      <c r="D1089" s="9"/>
      <c r="E1089" s="9"/>
      <c r="F1089" s="9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28"/>
      <c r="AW1089" s="28"/>
    </row>
    <row r="1090" spans="2:49" ht="15.6" x14ac:dyDescent="0.3">
      <c r="B1090" s="9"/>
      <c r="C1090" s="9"/>
      <c r="D1090" s="9"/>
      <c r="E1090" s="9"/>
      <c r="F1090" s="9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28"/>
      <c r="AW1090" s="28"/>
    </row>
    <row r="1091" spans="2:49" ht="15.6" x14ac:dyDescent="0.3">
      <c r="B1091" s="9"/>
      <c r="C1091" s="9"/>
      <c r="D1091" s="9"/>
      <c r="E1091" s="9"/>
      <c r="F1091" s="9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28"/>
      <c r="AW1091" s="28"/>
    </row>
    <row r="1092" spans="2:49" ht="15.6" x14ac:dyDescent="0.3">
      <c r="B1092" s="9"/>
      <c r="C1092" s="9"/>
      <c r="D1092" s="9"/>
      <c r="E1092" s="9"/>
      <c r="F1092" s="9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28"/>
      <c r="AW1092" s="28"/>
    </row>
    <row r="1093" spans="2:49" ht="15.6" x14ac:dyDescent="0.3">
      <c r="B1093" s="9"/>
      <c r="C1093" s="9"/>
      <c r="D1093" s="9"/>
      <c r="E1093" s="9"/>
      <c r="F1093" s="9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28"/>
      <c r="AW1093" s="28"/>
    </row>
    <row r="1094" spans="2:49" ht="15.6" x14ac:dyDescent="0.3">
      <c r="B1094" s="9"/>
      <c r="C1094" s="9"/>
      <c r="D1094" s="9"/>
      <c r="E1094" s="9"/>
      <c r="F1094" s="9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28"/>
      <c r="AW1094" s="28"/>
    </row>
    <row r="1095" spans="2:49" ht="15.6" x14ac:dyDescent="0.3">
      <c r="B1095" s="9"/>
      <c r="C1095" s="9"/>
      <c r="D1095" s="9"/>
      <c r="E1095" s="9"/>
      <c r="F1095" s="9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28"/>
      <c r="AW1095" s="28"/>
    </row>
    <row r="1096" spans="2:49" ht="15.6" x14ac:dyDescent="0.3">
      <c r="B1096" s="9"/>
      <c r="C1096" s="9"/>
      <c r="D1096" s="9"/>
      <c r="E1096" s="9"/>
      <c r="F1096" s="9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28"/>
      <c r="AW1096" s="28"/>
    </row>
    <row r="1097" spans="2:49" ht="15.6" x14ac:dyDescent="0.3">
      <c r="B1097" s="9"/>
      <c r="C1097" s="9"/>
      <c r="D1097" s="9"/>
      <c r="E1097" s="9"/>
      <c r="F1097" s="9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28"/>
      <c r="AW1097" s="28"/>
    </row>
    <row r="1098" spans="2:49" ht="15.6" x14ac:dyDescent="0.3">
      <c r="B1098" s="9"/>
      <c r="C1098" s="9"/>
      <c r="D1098" s="9"/>
      <c r="E1098" s="9"/>
      <c r="F1098" s="9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28"/>
      <c r="AW1098" s="28"/>
    </row>
    <row r="1099" spans="2:49" ht="15.6" x14ac:dyDescent="0.3">
      <c r="B1099" s="9"/>
      <c r="C1099" s="9"/>
      <c r="D1099" s="9"/>
      <c r="E1099" s="9"/>
      <c r="F1099" s="9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28"/>
      <c r="AW1099" s="28"/>
    </row>
    <row r="1100" spans="2:49" ht="15.6" x14ac:dyDescent="0.3">
      <c r="B1100" s="9"/>
      <c r="C1100" s="9"/>
      <c r="D1100" s="9"/>
      <c r="E1100" s="9"/>
      <c r="F1100" s="9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28"/>
      <c r="AW1100" s="28"/>
    </row>
    <row r="1101" spans="2:49" ht="15.6" x14ac:dyDescent="0.3">
      <c r="B1101" s="9"/>
      <c r="C1101" s="9"/>
      <c r="D1101" s="9"/>
      <c r="E1101" s="9"/>
      <c r="F1101" s="9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28"/>
      <c r="AW1101" s="28"/>
    </row>
    <row r="1102" spans="2:49" ht="15.6" x14ac:dyDescent="0.3">
      <c r="B1102" s="9"/>
      <c r="C1102" s="9"/>
      <c r="D1102" s="9"/>
      <c r="E1102" s="9"/>
      <c r="F1102" s="9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28"/>
      <c r="AW1102" s="28"/>
    </row>
    <row r="1103" spans="2:49" ht="15.6" x14ac:dyDescent="0.3">
      <c r="B1103" s="9"/>
      <c r="C1103" s="9"/>
      <c r="D1103" s="9"/>
      <c r="E1103" s="9"/>
      <c r="F1103" s="9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28"/>
      <c r="AW1103" s="28"/>
    </row>
    <row r="1104" spans="2:49" ht="15.6" x14ac:dyDescent="0.3">
      <c r="B1104" s="9"/>
      <c r="C1104" s="9"/>
      <c r="D1104" s="9"/>
      <c r="E1104" s="9"/>
      <c r="F1104" s="9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28"/>
      <c r="AW1104" s="28"/>
    </row>
    <row r="1105" spans="2:49" ht="15.6" x14ac:dyDescent="0.3">
      <c r="B1105" s="9"/>
      <c r="C1105" s="9"/>
      <c r="D1105" s="9"/>
      <c r="E1105" s="9"/>
      <c r="F1105" s="9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28"/>
      <c r="AW1105" s="28"/>
    </row>
    <row r="1106" spans="2:49" ht="15.6" x14ac:dyDescent="0.3">
      <c r="B1106" s="9"/>
      <c r="C1106" s="9"/>
      <c r="D1106" s="9"/>
      <c r="E1106" s="9"/>
      <c r="F1106" s="9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28"/>
      <c r="AW1106" s="28"/>
    </row>
    <row r="1107" spans="2:49" ht="15.6" x14ac:dyDescent="0.3">
      <c r="B1107" s="9"/>
      <c r="C1107" s="9"/>
      <c r="D1107" s="9"/>
      <c r="E1107" s="9"/>
      <c r="F1107" s="9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28"/>
      <c r="AW1107" s="28"/>
    </row>
    <row r="1108" spans="2:49" ht="15.6" x14ac:dyDescent="0.3">
      <c r="B1108" s="9"/>
      <c r="C1108" s="9"/>
      <c r="D1108" s="9"/>
      <c r="E1108" s="9"/>
      <c r="F1108" s="9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28"/>
      <c r="AW1108" s="28"/>
    </row>
    <row r="1109" spans="2:49" ht="15.6" x14ac:dyDescent="0.3">
      <c r="B1109" s="9"/>
      <c r="C1109" s="9"/>
      <c r="D1109" s="9"/>
      <c r="E1109" s="9"/>
      <c r="F1109" s="9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28"/>
      <c r="AW1109" s="28"/>
    </row>
    <row r="1110" spans="2:49" ht="15.6" x14ac:dyDescent="0.3">
      <c r="B1110" s="9"/>
      <c r="C1110" s="9"/>
      <c r="D1110" s="9"/>
      <c r="E1110" s="9"/>
      <c r="F1110" s="9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28"/>
      <c r="AW1110" s="28"/>
    </row>
    <row r="1111" spans="2:49" ht="15.6" x14ac:dyDescent="0.3">
      <c r="B1111" s="9"/>
      <c r="C1111" s="9"/>
      <c r="D1111" s="9"/>
      <c r="E1111" s="9"/>
      <c r="F1111" s="9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28"/>
      <c r="AW1111" s="28"/>
    </row>
    <row r="1112" spans="2:49" ht="15.6" x14ac:dyDescent="0.3">
      <c r="B1112" s="9"/>
      <c r="C1112" s="9"/>
      <c r="D1112" s="9"/>
      <c r="E1112" s="9"/>
      <c r="F1112" s="9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28"/>
      <c r="AW1112" s="28"/>
    </row>
    <row r="1113" spans="2:49" ht="15.6" x14ac:dyDescent="0.3">
      <c r="B1113" s="9"/>
      <c r="C1113" s="9"/>
      <c r="D1113" s="9"/>
      <c r="E1113" s="9"/>
      <c r="F1113" s="9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28"/>
      <c r="AW1113" s="28"/>
    </row>
    <row r="1114" spans="2:49" ht="15.6" x14ac:dyDescent="0.3">
      <c r="B1114" s="9"/>
      <c r="C1114" s="9"/>
      <c r="D1114" s="9"/>
      <c r="E1114" s="9"/>
      <c r="F1114" s="9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28"/>
      <c r="AW1114" s="28"/>
    </row>
    <row r="1115" spans="2:49" ht="15.6" x14ac:dyDescent="0.3">
      <c r="B1115" s="9"/>
      <c r="C1115" s="9"/>
      <c r="D1115" s="9"/>
      <c r="E1115" s="9"/>
      <c r="F1115" s="9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28"/>
      <c r="AW1115" s="28"/>
    </row>
    <row r="1116" spans="2:49" ht="15.6" x14ac:dyDescent="0.3">
      <c r="B1116" s="9"/>
      <c r="C1116" s="9"/>
      <c r="D1116" s="9"/>
      <c r="E1116" s="9"/>
      <c r="F1116" s="9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28"/>
      <c r="AW1116" s="28"/>
    </row>
    <row r="1117" spans="2:49" ht="15.6" x14ac:dyDescent="0.3">
      <c r="B1117" s="9"/>
      <c r="C1117" s="9"/>
      <c r="D1117" s="9"/>
      <c r="E1117" s="9"/>
      <c r="F1117" s="9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28"/>
      <c r="AW1117" s="28"/>
    </row>
    <row r="1118" spans="2:49" ht="15.6" x14ac:dyDescent="0.3">
      <c r="B1118" s="9"/>
      <c r="C1118" s="9"/>
      <c r="D1118" s="9"/>
      <c r="E1118" s="9"/>
      <c r="F1118" s="9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28"/>
      <c r="AW1118" s="28"/>
    </row>
    <row r="1119" spans="2:49" ht="15.6" x14ac:dyDescent="0.3">
      <c r="B1119" s="9"/>
      <c r="C1119" s="9"/>
      <c r="D1119" s="9"/>
      <c r="E1119" s="9"/>
      <c r="F1119" s="9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28"/>
      <c r="AW1119" s="28"/>
    </row>
    <row r="1120" spans="2:49" ht="15.6" x14ac:dyDescent="0.3">
      <c r="B1120" s="9"/>
      <c r="C1120" s="9"/>
      <c r="D1120" s="9"/>
      <c r="E1120" s="9"/>
      <c r="F1120" s="9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28"/>
      <c r="AW1120" s="28"/>
    </row>
    <row r="1121" spans="2:49" ht="15.6" x14ac:dyDescent="0.3">
      <c r="B1121" s="9"/>
      <c r="C1121" s="9"/>
      <c r="D1121" s="9"/>
      <c r="E1121" s="9"/>
      <c r="F1121" s="9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28"/>
      <c r="AW1121" s="28"/>
    </row>
    <row r="1122" spans="2:49" ht="15.6" x14ac:dyDescent="0.3">
      <c r="B1122" s="9"/>
      <c r="C1122" s="9"/>
      <c r="D1122" s="9"/>
      <c r="E1122" s="9"/>
      <c r="F1122" s="9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28"/>
      <c r="AW1122" s="28"/>
    </row>
    <row r="1123" spans="2:49" ht="15.6" x14ac:dyDescent="0.3">
      <c r="B1123" s="9"/>
      <c r="C1123" s="9"/>
      <c r="D1123" s="9"/>
      <c r="E1123" s="9"/>
      <c r="F1123" s="9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28"/>
      <c r="AW1123" s="28"/>
    </row>
    <row r="1124" spans="2:49" ht="15.6" x14ac:dyDescent="0.3">
      <c r="B1124" s="9"/>
      <c r="C1124" s="9"/>
      <c r="D1124" s="9"/>
      <c r="E1124" s="9"/>
      <c r="F1124" s="9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28"/>
      <c r="AW1124" s="28"/>
    </row>
    <row r="1125" spans="2:49" ht="15.6" x14ac:dyDescent="0.3">
      <c r="B1125" s="9"/>
      <c r="C1125" s="9"/>
      <c r="D1125" s="9"/>
      <c r="E1125" s="9"/>
      <c r="F1125" s="9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28"/>
      <c r="AW1125" s="28"/>
    </row>
    <row r="1126" spans="2:49" ht="15.6" x14ac:dyDescent="0.3">
      <c r="B1126" s="9"/>
      <c r="C1126" s="9"/>
      <c r="D1126" s="9"/>
      <c r="E1126" s="9"/>
      <c r="F1126" s="9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28"/>
      <c r="AW1126" s="28"/>
    </row>
    <row r="1127" spans="2:49" ht="15.6" x14ac:dyDescent="0.3">
      <c r="B1127" s="9"/>
      <c r="C1127" s="9"/>
      <c r="D1127" s="9"/>
      <c r="E1127" s="9"/>
      <c r="F1127" s="9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28"/>
      <c r="AW1127" s="28"/>
    </row>
    <row r="1128" spans="2:49" ht="15.6" x14ac:dyDescent="0.3">
      <c r="B1128" s="9"/>
      <c r="C1128" s="9"/>
      <c r="D1128" s="9"/>
      <c r="E1128" s="9"/>
      <c r="F1128" s="9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28"/>
      <c r="AW1128" s="28"/>
    </row>
    <row r="1129" spans="2:49" ht="15.6" x14ac:dyDescent="0.3">
      <c r="B1129" s="9"/>
      <c r="C1129" s="9"/>
      <c r="D1129" s="9"/>
      <c r="E1129" s="9"/>
      <c r="F1129" s="9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28"/>
      <c r="AW1129" s="28"/>
    </row>
    <row r="1130" spans="2:49" ht="15.6" x14ac:dyDescent="0.3">
      <c r="B1130" s="9"/>
      <c r="C1130" s="9"/>
      <c r="D1130" s="9"/>
      <c r="E1130" s="9"/>
      <c r="F1130" s="9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28"/>
      <c r="AW1130" s="28"/>
    </row>
    <row r="1131" spans="2:49" ht="15.6" x14ac:dyDescent="0.3">
      <c r="B1131" s="9"/>
      <c r="C1131" s="9"/>
      <c r="D1131" s="9"/>
      <c r="E1131" s="9"/>
      <c r="F1131" s="9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28"/>
      <c r="AW1131" s="28"/>
    </row>
    <row r="1132" spans="2:49" ht="15.6" x14ac:dyDescent="0.3">
      <c r="B1132" s="9"/>
      <c r="C1132" s="9"/>
      <c r="D1132" s="9"/>
      <c r="E1132" s="9"/>
      <c r="F1132" s="9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28"/>
      <c r="AW1132" s="28"/>
    </row>
    <row r="1133" spans="2:49" ht="15.6" x14ac:dyDescent="0.3">
      <c r="B1133" s="9"/>
      <c r="C1133" s="9"/>
      <c r="D1133" s="9"/>
      <c r="E1133" s="9"/>
      <c r="F1133" s="9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28"/>
      <c r="AW1133" s="28"/>
    </row>
    <row r="1134" spans="2:49" ht="15.6" x14ac:dyDescent="0.3">
      <c r="B1134" s="9"/>
      <c r="C1134" s="9"/>
      <c r="D1134" s="9"/>
      <c r="E1134" s="9"/>
      <c r="F1134" s="9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28"/>
      <c r="AW1134" s="28"/>
    </row>
    <row r="1135" spans="2:49" ht="15.6" x14ac:dyDescent="0.3">
      <c r="B1135" s="9"/>
      <c r="C1135" s="9"/>
      <c r="D1135" s="9"/>
      <c r="E1135" s="9"/>
      <c r="F1135" s="9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28"/>
      <c r="AW1135" s="28"/>
    </row>
    <row r="1136" spans="2:49" ht="15.6" x14ac:dyDescent="0.3">
      <c r="B1136" s="9"/>
      <c r="C1136" s="9"/>
      <c r="D1136" s="9"/>
      <c r="E1136" s="9"/>
      <c r="F1136" s="9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28"/>
      <c r="AW1136" s="28"/>
    </row>
    <row r="1137" spans="2:49" ht="15.6" x14ac:dyDescent="0.3">
      <c r="B1137" s="9"/>
      <c r="C1137" s="9"/>
      <c r="D1137" s="9"/>
      <c r="E1137" s="9"/>
      <c r="F1137" s="9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28"/>
      <c r="AW1137" s="28"/>
    </row>
    <row r="1138" spans="2:49" ht="15.6" x14ac:dyDescent="0.3">
      <c r="B1138" s="9"/>
      <c r="C1138" s="9"/>
      <c r="D1138" s="9"/>
      <c r="E1138" s="9"/>
      <c r="F1138" s="9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28"/>
      <c r="AW1138" s="28"/>
    </row>
    <row r="1139" spans="2:49" ht="15.6" x14ac:dyDescent="0.3">
      <c r="B1139" s="9"/>
      <c r="C1139" s="9"/>
      <c r="D1139" s="9"/>
      <c r="E1139" s="9"/>
      <c r="F1139" s="9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28"/>
      <c r="AW1139" s="28"/>
    </row>
    <row r="1140" spans="2:49" ht="15.6" x14ac:dyDescent="0.3">
      <c r="B1140" s="9"/>
      <c r="C1140" s="9"/>
      <c r="D1140" s="9"/>
      <c r="E1140" s="9"/>
      <c r="F1140" s="9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28"/>
      <c r="AW1140" s="28"/>
    </row>
    <row r="1141" spans="2:49" ht="15.6" x14ac:dyDescent="0.3">
      <c r="B1141" s="9"/>
      <c r="C1141" s="9"/>
      <c r="D1141" s="9"/>
      <c r="E1141" s="9"/>
      <c r="F1141" s="9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28"/>
      <c r="AW1141" s="28"/>
    </row>
    <row r="1142" spans="2:49" ht="15.6" x14ac:dyDescent="0.3">
      <c r="B1142" s="9"/>
      <c r="C1142" s="9"/>
      <c r="D1142" s="9"/>
      <c r="E1142" s="9"/>
      <c r="F1142" s="9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28"/>
      <c r="AW1142" s="28"/>
    </row>
    <row r="1143" spans="2:49" ht="15.6" x14ac:dyDescent="0.3">
      <c r="B1143" s="9"/>
      <c r="C1143" s="9"/>
      <c r="D1143" s="9"/>
      <c r="E1143" s="9"/>
      <c r="F1143" s="9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28"/>
      <c r="AW1143" s="28"/>
    </row>
    <row r="1144" spans="2:49" ht="15.6" x14ac:dyDescent="0.3">
      <c r="B1144" s="9"/>
      <c r="C1144" s="9"/>
      <c r="D1144" s="9"/>
      <c r="E1144" s="9"/>
      <c r="F1144" s="9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28"/>
      <c r="AW1144" s="28"/>
    </row>
    <row r="1145" spans="2:49" ht="15.6" x14ac:dyDescent="0.3">
      <c r="B1145" s="9"/>
      <c r="C1145" s="9"/>
      <c r="D1145" s="9"/>
      <c r="E1145" s="9"/>
      <c r="F1145" s="9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28"/>
      <c r="AW1145" s="28"/>
    </row>
    <row r="1146" spans="2:49" ht="15.6" x14ac:dyDescent="0.3">
      <c r="B1146" s="9"/>
      <c r="C1146" s="9"/>
      <c r="D1146" s="9"/>
      <c r="E1146" s="9"/>
      <c r="F1146" s="9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28"/>
      <c r="AW1146" s="28"/>
    </row>
    <row r="1147" spans="2:49" ht="15.6" x14ac:dyDescent="0.3">
      <c r="B1147" s="9"/>
      <c r="C1147" s="9"/>
      <c r="D1147" s="9"/>
      <c r="E1147" s="9"/>
      <c r="F1147" s="9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28"/>
      <c r="AW1147" s="28"/>
    </row>
    <row r="1148" spans="2:49" ht="15.6" x14ac:dyDescent="0.3">
      <c r="B1148" s="9"/>
      <c r="C1148" s="9"/>
      <c r="D1148" s="9"/>
      <c r="E1148" s="9"/>
      <c r="F1148" s="9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28"/>
      <c r="AW1148" s="28"/>
    </row>
    <row r="1149" spans="2:49" ht="15.6" x14ac:dyDescent="0.3">
      <c r="B1149" s="9"/>
      <c r="C1149" s="9"/>
      <c r="D1149" s="9"/>
      <c r="E1149" s="9"/>
      <c r="F1149" s="9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28"/>
      <c r="AW1149" s="28"/>
    </row>
    <row r="1150" spans="2:49" ht="15.6" x14ac:dyDescent="0.3">
      <c r="B1150" s="9"/>
      <c r="C1150" s="9"/>
      <c r="D1150" s="9"/>
      <c r="E1150" s="9"/>
      <c r="F1150" s="9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28"/>
      <c r="AW1150" s="28"/>
    </row>
    <row r="1151" spans="2:49" ht="15.6" x14ac:dyDescent="0.3">
      <c r="B1151" s="9"/>
      <c r="C1151" s="9"/>
      <c r="D1151" s="9"/>
      <c r="E1151" s="9"/>
      <c r="F1151" s="9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28"/>
      <c r="AW1151" s="28"/>
    </row>
    <row r="1152" spans="2:49" ht="15.6" x14ac:dyDescent="0.3">
      <c r="B1152" s="9"/>
      <c r="C1152" s="9"/>
      <c r="D1152" s="9"/>
      <c r="E1152" s="9"/>
      <c r="F1152" s="9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28"/>
      <c r="AW1152" s="28"/>
    </row>
    <row r="1153" spans="2:49" ht="15.6" x14ac:dyDescent="0.3">
      <c r="B1153" s="9"/>
      <c r="C1153" s="9"/>
      <c r="D1153" s="9"/>
      <c r="E1153" s="9"/>
      <c r="F1153" s="9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28"/>
      <c r="AW1153" s="28"/>
    </row>
    <row r="1154" spans="2:49" ht="15.6" x14ac:dyDescent="0.3">
      <c r="B1154" s="9"/>
      <c r="C1154" s="9"/>
      <c r="D1154" s="9"/>
      <c r="E1154" s="9"/>
      <c r="F1154" s="9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28"/>
      <c r="AW1154" s="28"/>
    </row>
    <row r="1155" spans="2:49" ht="15.6" x14ac:dyDescent="0.3">
      <c r="B1155" s="9"/>
      <c r="C1155" s="9"/>
      <c r="D1155" s="9"/>
      <c r="E1155" s="9"/>
      <c r="F1155" s="9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28"/>
      <c r="AW1155" s="28"/>
    </row>
    <row r="1156" spans="2:49" ht="15.6" x14ac:dyDescent="0.3">
      <c r="B1156" s="9"/>
      <c r="C1156" s="9"/>
      <c r="D1156" s="9"/>
      <c r="E1156" s="9"/>
      <c r="F1156" s="9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28"/>
      <c r="AW1156" s="28"/>
    </row>
    <row r="1157" spans="2:49" ht="15.6" x14ac:dyDescent="0.3">
      <c r="B1157" s="9"/>
      <c r="C1157" s="9"/>
      <c r="D1157" s="9"/>
      <c r="E1157" s="9"/>
      <c r="F1157" s="9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28"/>
      <c r="AW1157" s="28"/>
    </row>
    <row r="1158" spans="2:49" ht="15.6" x14ac:dyDescent="0.3">
      <c r="B1158" s="9"/>
      <c r="C1158" s="9"/>
      <c r="D1158" s="9"/>
      <c r="E1158" s="9"/>
      <c r="F1158" s="9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28"/>
      <c r="AW1158" s="28"/>
    </row>
    <row r="1159" spans="2:49" ht="15.6" x14ac:dyDescent="0.3">
      <c r="B1159" s="9"/>
      <c r="C1159" s="9"/>
      <c r="D1159" s="9"/>
      <c r="E1159" s="9"/>
      <c r="F1159" s="9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28"/>
      <c r="AW1159" s="28"/>
    </row>
    <row r="1160" spans="2:49" ht="15.6" x14ac:dyDescent="0.3">
      <c r="B1160" s="9"/>
      <c r="C1160" s="9"/>
      <c r="D1160" s="9"/>
      <c r="E1160" s="9"/>
      <c r="F1160" s="9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28"/>
      <c r="AW1160" s="28"/>
    </row>
    <row r="1161" spans="2:49" ht="15.6" x14ac:dyDescent="0.3">
      <c r="B1161" s="9"/>
      <c r="C1161" s="9"/>
      <c r="D1161" s="9"/>
      <c r="E1161" s="9"/>
      <c r="F1161" s="9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28"/>
      <c r="AW1161" s="28"/>
    </row>
    <row r="1162" spans="2:49" ht="15.6" x14ac:dyDescent="0.3">
      <c r="B1162" s="9"/>
      <c r="C1162" s="9"/>
      <c r="D1162" s="9"/>
      <c r="E1162" s="9"/>
      <c r="F1162" s="9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28"/>
      <c r="AW1162" s="28"/>
    </row>
    <row r="1163" spans="2:49" ht="15.6" x14ac:dyDescent="0.3">
      <c r="B1163" s="9"/>
      <c r="C1163" s="9"/>
      <c r="D1163" s="9"/>
      <c r="E1163" s="9"/>
      <c r="F1163" s="9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28"/>
      <c r="AW1163" s="28"/>
    </row>
    <row r="1164" spans="2:49" ht="15.6" x14ac:dyDescent="0.3">
      <c r="B1164" s="9"/>
      <c r="C1164" s="9"/>
      <c r="D1164" s="9"/>
      <c r="E1164" s="9"/>
      <c r="F1164" s="9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28"/>
      <c r="AW1164" s="28"/>
    </row>
    <row r="1165" spans="2:49" ht="15.6" x14ac:dyDescent="0.3">
      <c r="B1165" s="9"/>
      <c r="C1165" s="9"/>
      <c r="D1165" s="9"/>
      <c r="E1165" s="9"/>
      <c r="F1165" s="9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28"/>
      <c r="AW1165" s="28"/>
    </row>
    <row r="1166" spans="2:49" ht="15.6" x14ac:dyDescent="0.3">
      <c r="B1166" s="9"/>
      <c r="C1166" s="9"/>
      <c r="D1166" s="9"/>
      <c r="E1166" s="9"/>
      <c r="F1166" s="9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28"/>
      <c r="AW1166" s="28"/>
    </row>
    <row r="1167" spans="2:49" ht="15.6" x14ac:dyDescent="0.3">
      <c r="B1167" s="9"/>
      <c r="C1167" s="9"/>
      <c r="D1167" s="9"/>
      <c r="E1167" s="9"/>
      <c r="F1167" s="9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28"/>
      <c r="AW1167" s="28"/>
    </row>
    <row r="1168" spans="2:49" ht="15.6" x14ac:dyDescent="0.3">
      <c r="B1168" s="9"/>
      <c r="C1168" s="9"/>
      <c r="D1168" s="9"/>
      <c r="E1168" s="9"/>
      <c r="F1168" s="9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28"/>
      <c r="AW1168" s="28"/>
    </row>
    <row r="1169" spans="2:49" ht="15.6" x14ac:dyDescent="0.3">
      <c r="B1169" s="9"/>
      <c r="C1169" s="9"/>
      <c r="D1169" s="9"/>
      <c r="E1169" s="9"/>
      <c r="F1169" s="9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28"/>
      <c r="AW1169" s="28"/>
    </row>
    <row r="1170" spans="2:49" ht="15.6" x14ac:dyDescent="0.3">
      <c r="B1170" s="9"/>
      <c r="C1170" s="9"/>
      <c r="D1170" s="9"/>
      <c r="E1170" s="9"/>
      <c r="F1170" s="9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28"/>
      <c r="AW1170" s="28"/>
    </row>
    <row r="1171" spans="2:49" ht="15.6" x14ac:dyDescent="0.3">
      <c r="B1171" s="9"/>
      <c r="C1171" s="9"/>
      <c r="D1171" s="9"/>
      <c r="E1171" s="9"/>
      <c r="F1171" s="9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28"/>
      <c r="AW1171" s="28"/>
    </row>
    <row r="1172" spans="2:49" ht="15.6" x14ac:dyDescent="0.3">
      <c r="B1172" s="9"/>
      <c r="C1172" s="9"/>
      <c r="D1172" s="9"/>
      <c r="E1172" s="9"/>
      <c r="F1172" s="9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28"/>
      <c r="AW1172" s="28"/>
    </row>
    <row r="1173" spans="2:49" ht="15.6" x14ac:dyDescent="0.3">
      <c r="B1173" s="9"/>
      <c r="C1173" s="9"/>
      <c r="D1173" s="9"/>
      <c r="E1173" s="9"/>
      <c r="F1173" s="9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28"/>
      <c r="AW1173" s="28"/>
    </row>
    <row r="1174" spans="2:49" ht="15.6" x14ac:dyDescent="0.3">
      <c r="B1174" s="9"/>
      <c r="C1174" s="9"/>
      <c r="D1174" s="9"/>
      <c r="E1174" s="9"/>
      <c r="F1174" s="9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28"/>
      <c r="AW1174" s="28"/>
    </row>
    <row r="1175" spans="2:49" ht="15.6" x14ac:dyDescent="0.3">
      <c r="B1175" s="9"/>
      <c r="C1175" s="9"/>
      <c r="D1175" s="9"/>
      <c r="E1175" s="9"/>
      <c r="F1175" s="9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28"/>
      <c r="AW1175" s="28"/>
    </row>
    <row r="1176" spans="2:49" ht="15.6" x14ac:dyDescent="0.3">
      <c r="B1176" s="9"/>
      <c r="C1176" s="9"/>
      <c r="D1176" s="9"/>
      <c r="E1176" s="9"/>
      <c r="F1176" s="9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28"/>
      <c r="AW1176" s="28"/>
    </row>
    <row r="1177" spans="2:49" ht="15.6" x14ac:dyDescent="0.3">
      <c r="B1177" s="9"/>
      <c r="C1177" s="9"/>
      <c r="D1177" s="9"/>
      <c r="E1177" s="9"/>
      <c r="F1177" s="9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28"/>
      <c r="AW1177" s="28"/>
    </row>
    <row r="1178" spans="2:49" ht="15.6" x14ac:dyDescent="0.3">
      <c r="B1178" s="9"/>
      <c r="C1178" s="9"/>
      <c r="D1178" s="9"/>
      <c r="E1178" s="9"/>
      <c r="F1178" s="9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28"/>
      <c r="AW1178" s="28"/>
    </row>
    <row r="1179" spans="2:49" ht="15.6" x14ac:dyDescent="0.3">
      <c r="B1179" s="9"/>
      <c r="C1179" s="9"/>
      <c r="D1179" s="9"/>
      <c r="E1179" s="9"/>
      <c r="F1179" s="9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28"/>
      <c r="AW1179" s="28"/>
    </row>
    <row r="1180" spans="2:49" ht="15.6" x14ac:dyDescent="0.3">
      <c r="B1180" s="9"/>
      <c r="C1180" s="9"/>
      <c r="D1180" s="9"/>
      <c r="E1180" s="9"/>
      <c r="F1180" s="9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28"/>
      <c r="AW1180" s="28"/>
    </row>
    <row r="1181" spans="2:49" ht="15.6" x14ac:dyDescent="0.3">
      <c r="B1181" s="9"/>
      <c r="C1181" s="9"/>
      <c r="D1181" s="9"/>
      <c r="E1181" s="9"/>
      <c r="F1181" s="9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28"/>
      <c r="AW1181" s="28"/>
    </row>
    <row r="1182" spans="2:49" ht="15.6" x14ac:dyDescent="0.3">
      <c r="B1182" s="9"/>
      <c r="C1182" s="9"/>
      <c r="D1182" s="9"/>
      <c r="E1182" s="9"/>
      <c r="F1182" s="9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28"/>
      <c r="AW1182" s="28"/>
    </row>
    <row r="1183" spans="2:49" ht="15.6" x14ac:dyDescent="0.3">
      <c r="B1183" s="9"/>
      <c r="C1183" s="9"/>
      <c r="D1183" s="9"/>
      <c r="E1183" s="9"/>
      <c r="F1183" s="9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28"/>
      <c r="AW1183" s="28"/>
    </row>
    <row r="1184" spans="2:49" ht="15.6" x14ac:dyDescent="0.3">
      <c r="B1184" s="9"/>
      <c r="C1184" s="9"/>
      <c r="D1184" s="9"/>
      <c r="E1184" s="9"/>
      <c r="F1184" s="9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28"/>
      <c r="AW1184" s="28"/>
    </row>
    <row r="1185" spans="2:49" ht="15.6" x14ac:dyDescent="0.3">
      <c r="B1185" s="9"/>
      <c r="C1185" s="9"/>
      <c r="D1185" s="9"/>
      <c r="E1185" s="9"/>
      <c r="F1185" s="9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28"/>
      <c r="AW1185" s="28"/>
    </row>
    <row r="1186" spans="2:49" ht="15.6" x14ac:dyDescent="0.3">
      <c r="B1186" s="9"/>
      <c r="C1186" s="9"/>
      <c r="D1186" s="9"/>
      <c r="E1186" s="9"/>
      <c r="F1186" s="9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28"/>
      <c r="AW1186" s="28"/>
    </row>
    <row r="1187" spans="2:49" ht="15.6" x14ac:dyDescent="0.3">
      <c r="B1187" s="9"/>
      <c r="C1187" s="9"/>
      <c r="D1187" s="9"/>
      <c r="E1187" s="9"/>
      <c r="F1187" s="9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28"/>
      <c r="AW1187" s="28"/>
    </row>
    <row r="1188" spans="2:49" ht="15.6" x14ac:dyDescent="0.3">
      <c r="B1188" s="9"/>
      <c r="C1188" s="9"/>
      <c r="D1188" s="9"/>
      <c r="E1188" s="9"/>
      <c r="F1188" s="9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28"/>
      <c r="AW1188" s="28"/>
    </row>
    <row r="1189" spans="2:49" ht="15.6" x14ac:dyDescent="0.3">
      <c r="B1189" s="9"/>
      <c r="C1189" s="9"/>
      <c r="D1189" s="9"/>
      <c r="E1189" s="9"/>
      <c r="F1189" s="9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28"/>
      <c r="AW1189" s="28"/>
    </row>
    <row r="1190" spans="2:49" ht="15.6" x14ac:dyDescent="0.3">
      <c r="B1190" s="9"/>
      <c r="C1190" s="9"/>
      <c r="D1190" s="9"/>
      <c r="E1190" s="9"/>
      <c r="F1190" s="9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28"/>
      <c r="AW1190" s="28"/>
    </row>
    <row r="1191" spans="2:49" ht="15.6" x14ac:dyDescent="0.3">
      <c r="B1191" s="9"/>
      <c r="C1191" s="9"/>
      <c r="D1191" s="9"/>
      <c r="E1191" s="9"/>
      <c r="F1191" s="9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28"/>
      <c r="AW1191" s="28"/>
    </row>
    <row r="1192" spans="2:49" ht="15.6" x14ac:dyDescent="0.3">
      <c r="B1192" s="9"/>
      <c r="C1192" s="9"/>
      <c r="D1192" s="9"/>
      <c r="E1192" s="9"/>
      <c r="F1192" s="9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28"/>
      <c r="AW1192" s="28"/>
    </row>
    <row r="1193" spans="2:49" ht="15.6" x14ac:dyDescent="0.3">
      <c r="B1193" s="9"/>
      <c r="C1193" s="9"/>
      <c r="D1193" s="9"/>
      <c r="E1193" s="9"/>
      <c r="F1193" s="9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28"/>
      <c r="AW1193" s="28"/>
    </row>
    <row r="1194" spans="2:49" ht="15.6" x14ac:dyDescent="0.3">
      <c r="B1194" s="9"/>
      <c r="C1194" s="9"/>
      <c r="D1194" s="9"/>
      <c r="E1194" s="9"/>
      <c r="F1194" s="9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28"/>
      <c r="AW1194" s="28"/>
    </row>
    <row r="1195" spans="2:49" ht="15.6" x14ac:dyDescent="0.3">
      <c r="B1195" s="9"/>
      <c r="C1195" s="9"/>
      <c r="D1195" s="9"/>
      <c r="E1195" s="9"/>
      <c r="F1195" s="9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28"/>
      <c r="AW1195" s="28"/>
    </row>
    <row r="1196" spans="2:49" ht="15.6" x14ac:dyDescent="0.3">
      <c r="B1196" s="9"/>
      <c r="C1196" s="9"/>
      <c r="D1196" s="9"/>
      <c r="E1196" s="9"/>
      <c r="F1196" s="9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28"/>
      <c r="AW1196" s="28"/>
    </row>
    <row r="1197" spans="2:49" ht="15.6" x14ac:dyDescent="0.3">
      <c r="B1197" s="9"/>
      <c r="C1197" s="9"/>
      <c r="D1197" s="9"/>
      <c r="E1197" s="9"/>
      <c r="F1197" s="9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28"/>
      <c r="AW1197" s="28"/>
    </row>
    <row r="1198" spans="2:49" ht="15.6" x14ac:dyDescent="0.3">
      <c r="B1198" s="9"/>
      <c r="C1198" s="9"/>
      <c r="D1198" s="9"/>
      <c r="E1198" s="9"/>
      <c r="F1198" s="9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28"/>
      <c r="AW1198" s="28"/>
    </row>
    <row r="1199" spans="2:49" ht="15.6" x14ac:dyDescent="0.3">
      <c r="B1199" s="9"/>
      <c r="C1199" s="9"/>
      <c r="D1199" s="9"/>
      <c r="E1199" s="9"/>
      <c r="F1199" s="9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28"/>
      <c r="AW1199" s="28"/>
    </row>
    <row r="1200" spans="2:49" ht="15.6" x14ac:dyDescent="0.3">
      <c r="B1200" s="9"/>
      <c r="C1200" s="9"/>
      <c r="D1200" s="9"/>
      <c r="E1200" s="9"/>
      <c r="F1200" s="9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28"/>
      <c r="AW1200" s="28"/>
    </row>
    <row r="1201" spans="2:49" ht="15.6" x14ac:dyDescent="0.3">
      <c r="B1201" s="9"/>
      <c r="C1201" s="9"/>
      <c r="D1201" s="9"/>
      <c r="E1201" s="9"/>
      <c r="F1201" s="9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28"/>
      <c r="AW1201" s="28"/>
    </row>
    <row r="1202" spans="2:49" ht="15.6" x14ac:dyDescent="0.3">
      <c r="B1202" s="9"/>
      <c r="C1202" s="9"/>
      <c r="D1202" s="9"/>
      <c r="E1202" s="9"/>
      <c r="F1202" s="9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28"/>
      <c r="AW1202" s="28"/>
    </row>
    <row r="1203" spans="2:49" ht="15.6" x14ac:dyDescent="0.3">
      <c r="B1203" s="9"/>
      <c r="C1203" s="9"/>
      <c r="D1203" s="9"/>
      <c r="E1203" s="9"/>
      <c r="F1203" s="9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28"/>
      <c r="AW1203" s="28"/>
    </row>
    <row r="1204" spans="2:49" ht="15.6" x14ac:dyDescent="0.3">
      <c r="B1204" s="9"/>
      <c r="C1204" s="9"/>
      <c r="D1204" s="9"/>
      <c r="E1204" s="9"/>
      <c r="F1204" s="9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28"/>
      <c r="AW1204" s="28"/>
    </row>
    <row r="1205" spans="2:49" ht="15.6" x14ac:dyDescent="0.3">
      <c r="B1205" s="9"/>
      <c r="C1205" s="9"/>
      <c r="D1205" s="9"/>
      <c r="E1205" s="9"/>
      <c r="F1205" s="9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28"/>
      <c r="AW1205" s="28"/>
    </row>
    <row r="1206" spans="2:49" ht="15.6" x14ac:dyDescent="0.3">
      <c r="B1206" s="9"/>
      <c r="C1206" s="9"/>
      <c r="D1206" s="9"/>
      <c r="E1206" s="9"/>
      <c r="F1206" s="9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28"/>
      <c r="AW1206" s="28"/>
    </row>
    <row r="1207" spans="2:49" ht="15.6" x14ac:dyDescent="0.3">
      <c r="B1207" s="9"/>
      <c r="C1207" s="9"/>
      <c r="D1207" s="9"/>
      <c r="E1207" s="9"/>
      <c r="F1207" s="9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28"/>
      <c r="AW1207" s="28"/>
    </row>
    <row r="1208" spans="2:49" ht="15.6" x14ac:dyDescent="0.3">
      <c r="B1208" s="9"/>
      <c r="C1208" s="9"/>
      <c r="D1208" s="9"/>
      <c r="E1208" s="9"/>
      <c r="F1208" s="9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28"/>
      <c r="AW1208" s="28"/>
    </row>
    <row r="1209" spans="2:49" ht="15.6" x14ac:dyDescent="0.3">
      <c r="B1209" s="9"/>
      <c r="C1209" s="9"/>
      <c r="D1209" s="9"/>
      <c r="E1209" s="9"/>
      <c r="F1209" s="9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28"/>
      <c r="AW1209" s="28"/>
    </row>
    <row r="1210" spans="2:49" ht="15.6" x14ac:dyDescent="0.3">
      <c r="B1210" s="9"/>
      <c r="C1210" s="9"/>
      <c r="D1210" s="9"/>
      <c r="E1210" s="9"/>
      <c r="F1210" s="9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28"/>
      <c r="AW1210" s="28"/>
    </row>
    <row r="1211" spans="2:49" ht="15.6" x14ac:dyDescent="0.3">
      <c r="B1211" s="9"/>
      <c r="C1211" s="9"/>
      <c r="D1211" s="9"/>
      <c r="E1211" s="9"/>
      <c r="F1211" s="9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28"/>
      <c r="AW1211" s="28"/>
    </row>
    <row r="1212" spans="2:49" ht="15.6" x14ac:dyDescent="0.3">
      <c r="B1212" s="9"/>
      <c r="C1212" s="9"/>
      <c r="D1212" s="9"/>
      <c r="E1212" s="9"/>
      <c r="F1212" s="9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28"/>
      <c r="AW1212" s="28"/>
    </row>
    <row r="1213" spans="2:49" ht="15.6" x14ac:dyDescent="0.3">
      <c r="B1213" s="9"/>
      <c r="C1213" s="9"/>
      <c r="D1213" s="9"/>
      <c r="E1213" s="9"/>
      <c r="F1213" s="9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28"/>
      <c r="AW1213" s="28"/>
    </row>
    <row r="1214" spans="2:49" ht="15.6" x14ac:dyDescent="0.3">
      <c r="B1214" s="9"/>
      <c r="C1214" s="9"/>
      <c r="D1214" s="9"/>
      <c r="E1214" s="9"/>
      <c r="F1214" s="9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28"/>
      <c r="AW1214" s="28"/>
    </row>
    <row r="1215" spans="2:49" ht="15.6" x14ac:dyDescent="0.3">
      <c r="B1215" s="9"/>
      <c r="C1215" s="9"/>
      <c r="D1215" s="9"/>
      <c r="E1215" s="9"/>
      <c r="F1215" s="9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28"/>
      <c r="AW1215" s="28"/>
    </row>
    <row r="1216" spans="2:49" ht="15.6" x14ac:dyDescent="0.3">
      <c r="B1216" s="9"/>
      <c r="C1216" s="9"/>
      <c r="D1216" s="9"/>
      <c r="E1216" s="9"/>
      <c r="F1216" s="9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28"/>
      <c r="AW1216" s="28"/>
    </row>
    <row r="1217" spans="2:49" ht="15.6" x14ac:dyDescent="0.3">
      <c r="B1217" s="9"/>
      <c r="C1217" s="9"/>
      <c r="D1217" s="9"/>
      <c r="E1217" s="9"/>
      <c r="F1217" s="9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28"/>
      <c r="AW1217" s="28"/>
    </row>
    <row r="1218" spans="2:49" ht="15.6" x14ac:dyDescent="0.3">
      <c r="B1218" s="9"/>
      <c r="C1218" s="9"/>
      <c r="D1218" s="9"/>
      <c r="E1218" s="9"/>
      <c r="F1218" s="9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28"/>
      <c r="AW1218" s="28"/>
    </row>
    <row r="1219" spans="2:49" ht="15.6" x14ac:dyDescent="0.3">
      <c r="B1219" s="9"/>
      <c r="C1219" s="9"/>
      <c r="D1219" s="9"/>
      <c r="E1219" s="9"/>
      <c r="F1219" s="9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28"/>
      <c r="AW1219" s="28"/>
    </row>
    <row r="1220" spans="2:49" ht="15.6" x14ac:dyDescent="0.3">
      <c r="B1220" s="9"/>
      <c r="C1220" s="9"/>
      <c r="D1220" s="9"/>
      <c r="E1220" s="9"/>
      <c r="F1220" s="9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28"/>
      <c r="AW1220" s="28"/>
    </row>
    <row r="1221" spans="2:49" ht="15.6" x14ac:dyDescent="0.3">
      <c r="B1221" s="9"/>
      <c r="C1221" s="9"/>
      <c r="D1221" s="9"/>
      <c r="E1221" s="9"/>
      <c r="F1221" s="9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28"/>
      <c r="AW1221" s="28"/>
    </row>
    <row r="1222" spans="2:49" ht="15.6" x14ac:dyDescent="0.3">
      <c r="B1222" s="9"/>
      <c r="C1222" s="9"/>
      <c r="D1222" s="9"/>
      <c r="E1222" s="9"/>
      <c r="F1222" s="9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28"/>
      <c r="AW1222" s="28"/>
    </row>
    <row r="1223" spans="2:49" ht="15.6" x14ac:dyDescent="0.3">
      <c r="B1223" s="9"/>
      <c r="C1223" s="9"/>
      <c r="D1223" s="9"/>
      <c r="E1223" s="9"/>
      <c r="F1223" s="9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28"/>
      <c r="AW1223" s="28"/>
    </row>
    <row r="1224" spans="2:49" ht="15.6" x14ac:dyDescent="0.3">
      <c r="B1224" s="9"/>
      <c r="C1224" s="9"/>
      <c r="D1224" s="9"/>
      <c r="E1224" s="9"/>
      <c r="F1224" s="9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28"/>
      <c r="AW1224" s="28"/>
    </row>
    <row r="1225" spans="2:49" ht="15.6" x14ac:dyDescent="0.3">
      <c r="B1225" s="9"/>
      <c r="C1225" s="9"/>
      <c r="D1225" s="9"/>
      <c r="E1225" s="9"/>
      <c r="F1225" s="9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28"/>
      <c r="AW1225" s="28"/>
    </row>
    <row r="1226" spans="2:49" ht="15.6" x14ac:dyDescent="0.3">
      <c r="B1226" s="9"/>
      <c r="C1226" s="9"/>
      <c r="D1226" s="9"/>
      <c r="E1226" s="9"/>
      <c r="F1226" s="9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28"/>
      <c r="AW1226" s="28"/>
    </row>
    <row r="1227" spans="2:49" ht="15.6" x14ac:dyDescent="0.3">
      <c r="B1227" s="9"/>
      <c r="C1227" s="9"/>
      <c r="D1227" s="9"/>
      <c r="E1227" s="9"/>
      <c r="F1227" s="9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28"/>
      <c r="AW1227" s="28"/>
    </row>
    <row r="1228" spans="2:49" ht="15.6" x14ac:dyDescent="0.3">
      <c r="B1228" s="9"/>
      <c r="C1228" s="9"/>
      <c r="D1228" s="9"/>
      <c r="E1228" s="9"/>
      <c r="F1228" s="9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28"/>
      <c r="AW1228" s="28"/>
    </row>
    <row r="1229" spans="2:49" ht="15.6" x14ac:dyDescent="0.3">
      <c r="B1229" s="9"/>
      <c r="C1229" s="9"/>
      <c r="D1229" s="9"/>
      <c r="E1229" s="9"/>
      <c r="F1229" s="9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28"/>
      <c r="AW1229" s="28"/>
    </row>
    <row r="1230" spans="2:49" ht="15.6" x14ac:dyDescent="0.3">
      <c r="B1230" s="9"/>
      <c r="C1230" s="9"/>
      <c r="D1230" s="9"/>
      <c r="E1230" s="9"/>
      <c r="F1230" s="9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28"/>
      <c r="AW1230" s="28"/>
    </row>
    <row r="1231" spans="2:49" ht="15.6" x14ac:dyDescent="0.3">
      <c r="B1231" s="9"/>
      <c r="C1231" s="9"/>
      <c r="D1231" s="9"/>
      <c r="E1231" s="9"/>
      <c r="F1231" s="9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28"/>
      <c r="AW1231" s="28"/>
    </row>
    <row r="1232" spans="2:49" ht="15.6" x14ac:dyDescent="0.3">
      <c r="B1232" s="9"/>
      <c r="C1232" s="9"/>
      <c r="D1232" s="9"/>
      <c r="E1232" s="9"/>
      <c r="F1232" s="9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28"/>
      <c r="AW1232" s="28"/>
    </row>
    <row r="1233" spans="2:49" ht="15.6" x14ac:dyDescent="0.3">
      <c r="B1233" s="9"/>
      <c r="C1233" s="9"/>
      <c r="D1233" s="9"/>
      <c r="E1233" s="9"/>
      <c r="F1233" s="9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28"/>
      <c r="AW1233" s="28"/>
    </row>
    <row r="1234" spans="2:49" ht="15.6" x14ac:dyDescent="0.3">
      <c r="B1234" s="9"/>
      <c r="C1234" s="9"/>
      <c r="D1234" s="9"/>
      <c r="E1234" s="9"/>
      <c r="F1234" s="9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28"/>
      <c r="AW1234" s="28"/>
    </row>
    <row r="1235" spans="2:49" ht="15.6" x14ac:dyDescent="0.3">
      <c r="B1235" s="9"/>
      <c r="C1235" s="9"/>
      <c r="D1235" s="9"/>
      <c r="E1235" s="9"/>
      <c r="F1235" s="9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28"/>
      <c r="AW1235" s="28"/>
    </row>
    <row r="1236" spans="2:49" ht="15.6" x14ac:dyDescent="0.3">
      <c r="B1236" s="9"/>
      <c r="C1236" s="9"/>
      <c r="D1236" s="9"/>
      <c r="E1236" s="9"/>
      <c r="F1236" s="9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28"/>
      <c r="AW1236" s="28"/>
    </row>
    <row r="1237" spans="2:49" ht="15.6" x14ac:dyDescent="0.3">
      <c r="B1237" s="9"/>
      <c r="C1237" s="9"/>
      <c r="D1237" s="9"/>
      <c r="E1237" s="9"/>
      <c r="F1237" s="9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28"/>
      <c r="AW1237" s="28"/>
    </row>
    <row r="1238" spans="2:49" ht="15.6" x14ac:dyDescent="0.3">
      <c r="B1238" s="9"/>
      <c r="C1238" s="9"/>
      <c r="D1238" s="9"/>
      <c r="E1238" s="9"/>
      <c r="F1238" s="9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28"/>
      <c r="AW1238" s="28"/>
    </row>
    <row r="1239" spans="2:49" ht="15.6" x14ac:dyDescent="0.3">
      <c r="B1239" s="9"/>
      <c r="C1239" s="9"/>
      <c r="D1239" s="9"/>
      <c r="E1239" s="9"/>
      <c r="F1239" s="9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28"/>
      <c r="AW1239" s="28"/>
    </row>
    <row r="1240" spans="2:49" ht="15.6" x14ac:dyDescent="0.3">
      <c r="B1240" s="9"/>
      <c r="C1240" s="9"/>
      <c r="D1240" s="9"/>
      <c r="E1240" s="9"/>
      <c r="F1240" s="9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28"/>
      <c r="AW1240" s="28"/>
    </row>
    <row r="1241" spans="2:49" ht="15.6" x14ac:dyDescent="0.3">
      <c r="B1241" s="9"/>
      <c r="C1241" s="9"/>
      <c r="D1241" s="9"/>
      <c r="E1241" s="9"/>
      <c r="F1241" s="9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28"/>
      <c r="AW1241" s="28"/>
    </row>
    <row r="1242" spans="2:49" ht="15.6" x14ac:dyDescent="0.3">
      <c r="B1242" s="9"/>
      <c r="C1242" s="9"/>
      <c r="D1242" s="9"/>
      <c r="E1242" s="9"/>
      <c r="F1242" s="9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28"/>
      <c r="AW1242" s="28"/>
    </row>
    <row r="1243" spans="2:49" ht="15.6" x14ac:dyDescent="0.3">
      <c r="B1243" s="9"/>
      <c r="C1243" s="9"/>
      <c r="D1243" s="9"/>
      <c r="E1243" s="9"/>
      <c r="F1243" s="9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28"/>
      <c r="AW1243" s="28"/>
    </row>
    <row r="1244" spans="2:49" ht="15.6" x14ac:dyDescent="0.3">
      <c r="B1244" s="9"/>
      <c r="C1244" s="9"/>
      <c r="D1244" s="9"/>
      <c r="E1244" s="9"/>
      <c r="F1244" s="9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28"/>
      <c r="AW1244" s="28"/>
    </row>
    <row r="1245" spans="2:49" ht="15.6" x14ac:dyDescent="0.3">
      <c r="B1245" s="9"/>
      <c r="C1245" s="9"/>
      <c r="D1245" s="9"/>
      <c r="E1245" s="9"/>
      <c r="F1245" s="9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28"/>
      <c r="AW1245" s="28"/>
    </row>
    <row r="1246" spans="2:49" ht="15.6" x14ac:dyDescent="0.3">
      <c r="B1246" s="9"/>
      <c r="C1246" s="9"/>
      <c r="D1246" s="9"/>
      <c r="E1246" s="9"/>
      <c r="F1246" s="9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28"/>
      <c r="AW1246" s="28"/>
    </row>
    <row r="1247" spans="2:49" ht="15.6" x14ac:dyDescent="0.3">
      <c r="B1247" s="9"/>
      <c r="C1247" s="9"/>
      <c r="D1247" s="9"/>
      <c r="E1247" s="9"/>
      <c r="F1247" s="9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28"/>
      <c r="AW1247" s="28"/>
    </row>
    <row r="1248" spans="2:49" ht="15.6" x14ac:dyDescent="0.3">
      <c r="B1248" s="9"/>
      <c r="C1248" s="9"/>
      <c r="D1248" s="9"/>
      <c r="E1248" s="9"/>
      <c r="F1248" s="9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28"/>
      <c r="AW1248" s="28"/>
    </row>
    <row r="1249" spans="2:49" ht="15.6" x14ac:dyDescent="0.3">
      <c r="B1249" s="9"/>
      <c r="C1249" s="9"/>
      <c r="D1249" s="9"/>
      <c r="E1249" s="9"/>
      <c r="F1249" s="9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28"/>
      <c r="AW1249" s="28"/>
    </row>
    <row r="1250" spans="2:49" ht="15.6" x14ac:dyDescent="0.3">
      <c r="B1250" s="9"/>
      <c r="C1250" s="9"/>
      <c r="D1250" s="9"/>
      <c r="E1250" s="9"/>
      <c r="F1250" s="9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28"/>
      <c r="AW1250" s="28"/>
    </row>
    <row r="1251" spans="2:49" ht="15.6" x14ac:dyDescent="0.3">
      <c r="B1251" s="9"/>
      <c r="C1251" s="9"/>
      <c r="D1251" s="9"/>
      <c r="E1251" s="9"/>
      <c r="F1251" s="9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28"/>
      <c r="AW1251" s="28"/>
    </row>
    <row r="1252" spans="2:49" ht="15.6" x14ac:dyDescent="0.3">
      <c r="B1252" s="9"/>
      <c r="C1252" s="9"/>
      <c r="D1252" s="9"/>
      <c r="E1252" s="9"/>
      <c r="F1252" s="9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28"/>
      <c r="AW1252" s="28"/>
    </row>
    <row r="1253" spans="2:49" ht="15.6" x14ac:dyDescent="0.3">
      <c r="B1253" s="9"/>
      <c r="C1253" s="9"/>
      <c r="D1253" s="9"/>
      <c r="E1253" s="9"/>
      <c r="F1253" s="9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28"/>
      <c r="AW1253" s="28"/>
    </row>
    <row r="1254" spans="2:49" ht="15.6" x14ac:dyDescent="0.3">
      <c r="B1254" s="9"/>
      <c r="C1254" s="9"/>
      <c r="D1254" s="9"/>
      <c r="E1254" s="9"/>
      <c r="F1254" s="9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28"/>
      <c r="AW1254" s="28"/>
    </row>
    <row r="1255" spans="2:49" ht="15.6" x14ac:dyDescent="0.3">
      <c r="B1255" s="9"/>
      <c r="C1255" s="9"/>
      <c r="D1255" s="9"/>
      <c r="E1255" s="9"/>
      <c r="F1255" s="9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28"/>
      <c r="AW1255" s="28"/>
    </row>
    <row r="1256" spans="2:49" ht="15.6" x14ac:dyDescent="0.3">
      <c r="B1256" s="9"/>
      <c r="C1256" s="9"/>
      <c r="D1256" s="9"/>
      <c r="E1256" s="9"/>
      <c r="F1256" s="9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28"/>
      <c r="AW1256" s="28"/>
    </row>
    <row r="1257" spans="2:49" ht="15.6" x14ac:dyDescent="0.3">
      <c r="B1257" s="9"/>
      <c r="C1257" s="9"/>
      <c r="D1257" s="9"/>
      <c r="E1257" s="9"/>
      <c r="F1257" s="9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28"/>
      <c r="AW1257" s="28"/>
    </row>
    <row r="1258" spans="2:49" ht="15.6" x14ac:dyDescent="0.3">
      <c r="B1258" s="9"/>
      <c r="C1258" s="9"/>
      <c r="D1258" s="9"/>
      <c r="E1258" s="9"/>
      <c r="F1258" s="9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28"/>
      <c r="AW1258" s="28"/>
    </row>
    <row r="1259" spans="2:49" ht="15.6" x14ac:dyDescent="0.3">
      <c r="B1259" s="9"/>
      <c r="C1259" s="9"/>
      <c r="D1259" s="9"/>
      <c r="E1259" s="9"/>
      <c r="F1259" s="9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28"/>
      <c r="AW1259" s="28"/>
    </row>
    <row r="1260" spans="2:49" ht="15.6" x14ac:dyDescent="0.3">
      <c r="B1260" s="9"/>
      <c r="C1260" s="9"/>
      <c r="D1260" s="9"/>
      <c r="E1260" s="9"/>
      <c r="F1260" s="9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28"/>
      <c r="AW1260" s="28"/>
    </row>
    <row r="1261" spans="2:49" ht="15.6" x14ac:dyDescent="0.3">
      <c r="B1261" s="9"/>
      <c r="C1261" s="9"/>
      <c r="D1261" s="9"/>
      <c r="E1261" s="9"/>
      <c r="F1261" s="9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28"/>
      <c r="AW1261" s="28"/>
    </row>
    <row r="1262" spans="2:49" ht="15.6" x14ac:dyDescent="0.3">
      <c r="B1262" s="9"/>
      <c r="C1262" s="9"/>
      <c r="D1262" s="9"/>
      <c r="E1262" s="9"/>
      <c r="F1262" s="9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28"/>
      <c r="AW1262" s="28"/>
    </row>
    <row r="1263" spans="2:49" ht="15.6" x14ac:dyDescent="0.3">
      <c r="B1263" s="9"/>
      <c r="C1263" s="9"/>
      <c r="D1263" s="9"/>
      <c r="E1263" s="9"/>
      <c r="F1263" s="9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28"/>
      <c r="AW1263" s="28"/>
    </row>
    <row r="1264" spans="2:49" ht="15.6" x14ac:dyDescent="0.3">
      <c r="B1264" s="9"/>
      <c r="C1264" s="9"/>
      <c r="D1264" s="9"/>
      <c r="E1264" s="9"/>
      <c r="F1264" s="9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28"/>
      <c r="AW1264" s="28"/>
    </row>
    <row r="1265" spans="2:49" ht="15.6" x14ac:dyDescent="0.3">
      <c r="B1265" s="9"/>
      <c r="C1265" s="9"/>
      <c r="D1265" s="9"/>
      <c r="E1265" s="9"/>
      <c r="F1265" s="9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28"/>
      <c r="AW1265" s="28"/>
    </row>
    <row r="1266" spans="2:49" ht="15.6" x14ac:dyDescent="0.3">
      <c r="B1266" s="9"/>
      <c r="C1266" s="9"/>
      <c r="D1266" s="9"/>
      <c r="E1266" s="9"/>
      <c r="F1266" s="9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28"/>
      <c r="AW1266" s="28"/>
    </row>
    <row r="1267" spans="2:49" ht="15.6" x14ac:dyDescent="0.3">
      <c r="B1267" s="9"/>
      <c r="C1267" s="9"/>
      <c r="D1267" s="9"/>
      <c r="E1267" s="9"/>
      <c r="F1267" s="9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28"/>
      <c r="AW1267" s="28"/>
    </row>
    <row r="1268" spans="2:49" ht="15.6" x14ac:dyDescent="0.3">
      <c r="B1268" s="9"/>
      <c r="C1268" s="9"/>
      <c r="D1268" s="9"/>
      <c r="E1268" s="9"/>
      <c r="F1268" s="9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28"/>
      <c r="AW1268" s="28"/>
    </row>
    <row r="1269" spans="2:49" ht="15.6" x14ac:dyDescent="0.3">
      <c r="B1269" s="9"/>
      <c r="C1269" s="9"/>
      <c r="D1269" s="9"/>
      <c r="E1269" s="9"/>
      <c r="F1269" s="9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28"/>
      <c r="AW1269" s="28"/>
    </row>
    <row r="1270" spans="2:49" ht="15.6" x14ac:dyDescent="0.3">
      <c r="B1270" s="9"/>
      <c r="C1270" s="9"/>
      <c r="D1270" s="9"/>
      <c r="E1270" s="9"/>
      <c r="F1270" s="9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28"/>
      <c r="AW1270" s="28"/>
    </row>
    <row r="1271" spans="2:49" ht="15.6" x14ac:dyDescent="0.3">
      <c r="B1271" s="9"/>
      <c r="C1271" s="9"/>
      <c r="D1271" s="9"/>
      <c r="E1271" s="9"/>
      <c r="F1271" s="9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28"/>
      <c r="AW1271" s="28"/>
    </row>
    <row r="1272" spans="2:49" ht="15.6" x14ac:dyDescent="0.3">
      <c r="B1272" s="9"/>
      <c r="C1272" s="9"/>
      <c r="D1272" s="9"/>
      <c r="E1272" s="9"/>
      <c r="F1272" s="9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28"/>
      <c r="AW1272" s="28"/>
    </row>
    <row r="1273" spans="2:49" ht="15.6" x14ac:dyDescent="0.3">
      <c r="B1273" s="9"/>
      <c r="C1273" s="9"/>
      <c r="D1273" s="9"/>
      <c r="E1273" s="9"/>
      <c r="F1273" s="9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28"/>
      <c r="AW1273" s="28"/>
    </row>
    <row r="1274" spans="2:49" ht="15.6" x14ac:dyDescent="0.3">
      <c r="B1274" s="9"/>
      <c r="C1274" s="9"/>
      <c r="D1274" s="9"/>
      <c r="E1274" s="9"/>
      <c r="F1274" s="9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28"/>
      <c r="AW1274" s="28"/>
    </row>
    <row r="1275" spans="2:49" ht="15.6" x14ac:dyDescent="0.3">
      <c r="B1275" s="9"/>
      <c r="C1275" s="9"/>
      <c r="D1275" s="9"/>
      <c r="E1275" s="9"/>
      <c r="F1275" s="9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28"/>
      <c r="AW1275" s="28"/>
    </row>
    <row r="1276" spans="2:49" ht="15.6" x14ac:dyDescent="0.3">
      <c r="B1276" s="9"/>
      <c r="C1276" s="9"/>
      <c r="D1276" s="9"/>
      <c r="E1276" s="9"/>
      <c r="F1276" s="9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28"/>
      <c r="AW1276" s="28"/>
    </row>
    <row r="1277" spans="2:49" ht="15.6" x14ac:dyDescent="0.3">
      <c r="B1277" s="9"/>
      <c r="C1277" s="9"/>
      <c r="D1277" s="9"/>
      <c r="E1277" s="9"/>
      <c r="F1277" s="9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28"/>
      <c r="AW1277" s="28"/>
    </row>
    <row r="1278" spans="2:49" ht="15.6" x14ac:dyDescent="0.3">
      <c r="B1278" s="9"/>
      <c r="C1278" s="9"/>
      <c r="D1278" s="9"/>
      <c r="E1278" s="9"/>
      <c r="F1278" s="9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28"/>
      <c r="AW1278" s="28"/>
    </row>
    <row r="1279" spans="2:49" ht="15.6" x14ac:dyDescent="0.3">
      <c r="B1279" s="9"/>
      <c r="C1279" s="9"/>
      <c r="D1279" s="9"/>
      <c r="E1279" s="9"/>
      <c r="F1279" s="9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28"/>
      <c r="AW1279" s="28"/>
    </row>
    <row r="1280" spans="2:49" ht="15.6" x14ac:dyDescent="0.3">
      <c r="B1280" s="9"/>
      <c r="C1280" s="9"/>
      <c r="D1280" s="9"/>
      <c r="E1280" s="9"/>
      <c r="F1280" s="9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28"/>
      <c r="AW1280" s="28"/>
    </row>
    <row r="1281" spans="2:49" ht="15.6" x14ac:dyDescent="0.3">
      <c r="B1281" s="9"/>
      <c r="C1281" s="9"/>
      <c r="D1281" s="9"/>
      <c r="E1281" s="9"/>
      <c r="F1281" s="9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28"/>
      <c r="AW1281" s="28"/>
    </row>
    <row r="1282" spans="2:49" ht="15.6" x14ac:dyDescent="0.3">
      <c r="B1282" s="9"/>
      <c r="C1282" s="9"/>
      <c r="D1282" s="9"/>
      <c r="E1282" s="9"/>
      <c r="F1282" s="9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28"/>
      <c r="AW1282" s="28"/>
    </row>
    <row r="1283" spans="2:49" ht="15.6" x14ac:dyDescent="0.3">
      <c r="B1283" s="9"/>
      <c r="C1283" s="9"/>
      <c r="D1283" s="9"/>
      <c r="E1283" s="9"/>
      <c r="F1283" s="9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28"/>
      <c r="AW1283" s="28"/>
    </row>
    <row r="1284" spans="2:49" ht="15.6" x14ac:dyDescent="0.3">
      <c r="B1284" s="9"/>
      <c r="C1284" s="9"/>
      <c r="D1284" s="9"/>
      <c r="E1284" s="9"/>
      <c r="F1284" s="9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28"/>
      <c r="AW1284" s="28"/>
    </row>
    <row r="1285" spans="2:49" ht="15.6" x14ac:dyDescent="0.3">
      <c r="B1285" s="9"/>
      <c r="C1285" s="9"/>
      <c r="D1285" s="9"/>
      <c r="E1285" s="9"/>
      <c r="F1285" s="9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28"/>
      <c r="AW1285" s="28"/>
    </row>
    <row r="1286" spans="2:49" ht="15.6" x14ac:dyDescent="0.3">
      <c r="B1286" s="9"/>
      <c r="C1286" s="9"/>
      <c r="D1286" s="9"/>
      <c r="E1286" s="9"/>
      <c r="F1286" s="9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28"/>
      <c r="AW1286" s="28"/>
    </row>
    <row r="1287" spans="2:49" ht="15.6" x14ac:dyDescent="0.3">
      <c r="B1287" s="9"/>
      <c r="C1287" s="9"/>
      <c r="D1287" s="9"/>
      <c r="E1287" s="9"/>
      <c r="F1287" s="9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28"/>
      <c r="AW1287" s="28"/>
    </row>
    <row r="1288" spans="2:49" ht="15.6" x14ac:dyDescent="0.3">
      <c r="B1288" s="9"/>
      <c r="C1288" s="9"/>
      <c r="D1288" s="9"/>
      <c r="E1288" s="9"/>
      <c r="F1288" s="9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28"/>
      <c r="AW1288" s="28"/>
    </row>
    <row r="1289" spans="2:49" ht="15.6" x14ac:dyDescent="0.3">
      <c r="B1289" s="9"/>
      <c r="C1289" s="9"/>
      <c r="D1289" s="9"/>
      <c r="E1289" s="9"/>
      <c r="F1289" s="9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28"/>
      <c r="AW1289" s="28"/>
    </row>
    <row r="1290" spans="2:49" ht="15.6" x14ac:dyDescent="0.3">
      <c r="B1290" s="9"/>
      <c r="C1290" s="9"/>
      <c r="D1290" s="9"/>
      <c r="E1290" s="9"/>
      <c r="F1290" s="9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28"/>
      <c r="AW1290" s="28"/>
    </row>
    <row r="1291" spans="2:49" ht="15.6" x14ac:dyDescent="0.3">
      <c r="B1291" s="9"/>
      <c r="C1291" s="9"/>
      <c r="D1291" s="9"/>
      <c r="E1291" s="9"/>
      <c r="F1291" s="9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28"/>
      <c r="AW1291" s="28"/>
    </row>
    <row r="1292" spans="2:49" ht="15.6" x14ac:dyDescent="0.3">
      <c r="B1292" s="9"/>
      <c r="C1292" s="9"/>
      <c r="D1292" s="9"/>
      <c r="E1292" s="9"/>
      <c r="F1292" s="9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28"/>
      <c r="AW1292" s="28"/>
    </row>
    <row r="1293" spans="2:49" ht="15.6" x14ac:dyDescent="0.3">
      <c r="B1293" s="9"/>
      <c r="C1293" s="9"/>
      <c r="D1293" s="9"/>
      <c r="E1293" s="9"/>
      <c r="F1293" s="9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28"/>
      <c r="AW1293" s="28"/>
    </row>
    <row r="1294" spans="2:49" ht="15.6" x14ac:dyDescent="0.3">
      <c r="B1294" s="9"/>
      <c r="C1294" s="9"/>
      <c r="D1294" s="9"/>
      <c r="E1294" s="9"/>
      <c r="F1294" s="9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28"/>
      <c r="AW1294" s="28"/>
    </row>
    <row r="1295" spans="2:49" ht="15.6" x14ac:dyDescent="0.3">
      <c r="B1295" s="9"/>
      <c r="C1295" s="9"/>
      <c r="D1295" s="9"/>
      <c r="E1295" s="9"/>
      <c r="F1295" s="9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28"/>
      <c r="AW1295" s="28"/>
    </row>
    <row r="1296" spans="2:49" ht="15.6" x14ac:dyDescent="0.3">
      <c r="B1296" s="9"/>
      <c r="C1296" s="9"/>
      <c r="D1296" s="9"/>
      <c r="E1296" s="9"/>
      <c r="F1296" s="9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28"/>
      <c r="AW1296" s="28"/>
    </row>
    <row r="1297" spans="2:49" ht="15.6" x14ac:dyDescent="0.3">
      <c r="B1297" s="9"/>
      <c r="C1297" s="9"/>
      <c r="D1297" s="9"/>
      <c r="E1297" s="9"/>
      <c r="F1297" s="9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28"/>
      <c r="AW1297" s="28"/>
    </row>
    <row r="1298" spans="2:49" ht="15.6" x14ac:dyDescent="0.3">
      <c r="B1298" s="9"/>
      <c r="C1298" s="9"/>
      <c r="D1298" s="9"/>
      <c r="E1298" s="9"/>
      <c r="F1298" s="9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28"/>
      <c r="AW1298" s="28"/>
    </row>
    <row r="1299" spans="2:49" ht="15.6" x14ac:dyDescent="0.3">
      <c r="B1299" s="9"/>
      <c r="C1299" s="9"/>
      <c r="D1299" s="9"/>
      <c r="E1299" s="9"/>
      <c r="F1299" s="9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28"/>
      <c r="AW1299" s="28"/>
    </row>
    <row r="1300" spans="2:49" ht="15.6" x14ac:dyDescent="0.3">
      <c r="B1300" s="9"/>
      <c r="C1300" s="9"/>
      <c r="D1300" s="9"/>
      <c r="E1300" s="9"/>
      <c r="F1300" s="9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28"/>
      <c r="AW1300" s="28"/>
    </row>
    <row r="1301" spans="2:49" ht="15.6" x14ac:dyDescent="0.3">
      <c r="B1301" s="9"/>
      <c r="C1301" s="9"/>
      <c r="D1301" s="9"/>
      <c r="E1301" s="9"/>
      <c r="F1301" s="9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28"/>
      <c r="AW1301" s="28"/>
    </row>
    <row r="1302" spans="2:49" ht="15.6" x14ac:dyDescent="0.3">
      <c r="B1302" s="9"/>
      <c r="C1302" s="9"/>
      <c r="D1302" s="9"/>
      <c r="E1302" s="9"/>
      <c r="F1302" s="9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28"/>
      <c r="AW1302" s="28"/>
    </row>
    <row r="1303" spans="2:49" ht="15.6" x14ac:dyDescent="0.3">
      <c r="B1303" s="9"/>
      <c r="C1303" s="9"/>
      <c r="D1303" s="9"/>
      <c r="E1303" s="9"/>
      <c r="F1303" s="9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28"/>
      <c r="AW1303" s="28"/>
    </row>
    <row r="1304" spans="2:49" ht="15.6" x14ac:dyDescent="0.3">
      <c r="B1304" s="9"/>
      <c r="C1304" s="9"/>
      <c r="D1304" s="9"/>
      <c r="E1304" s="9"/>
      <c r="F1304" s="9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28"/>
      <c r="AW1304" s="28"/>
    </row>
    <row r="1305" spans="2:49" ht="15.6" x14ac:dyDescent="0.3">
      <c r="B1305" s="9"/>
      <c r="C1305" s="9"/>
      <c r="D1305" s="9"/>
      <c r="E1305" s="9"/>
      <c r="F1305" s="9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28"/>
      <c r="AW1305" s="28"/>
    </row>
    <row r="1306" spans="2:49" ht="15.6" x14ac:dyDescent="0.3">
      <c r="B1306" s="9"/>
      <c r="C1306" s="9"/>
      <c r="D1306" s="9"/>
      <c r="E1306" s="9"/>
      <c r="F1306" s="9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28"/>
      <c r="AW1306" s="28"/>
    </row>
    <row r="1307" spans="2:49" ht="15.6" x14ac:dyDescent="0.3">
      <c r="B1307" s="9"/>
      <c r="C1307" s="9"/>
      <c r="D1307" s="9"/>
      <c r="E1307" s="9"/>
      <c r="F1307" s="9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28"/>
      <c r="AW1307" s="28"/>
    </row>
    <row r="1308" spans="2:49" ht="15.6" x14ac:dyDescent="0.3">
      <c r="B1308" s="9"/>
      <c r="C1308" s="9"/>
      <c r="D1308" s="9"/>
      <c r="E1308" s="9"/>
      <c r="F1308" s="9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28"/>
      <c r="AW1308" s="28"/>
    </row>
    <row r="1309" spans="2:49" ht="15.6" x14ac:dyDescent="0.3">
      <c r="B1309" s="9"/>
      <c r="C1309" s="9"/>
      <c r="D1309" s="9"/>
      <c r="E1309" s="9"/>
      <c r="F1309" s="9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28"/>
      <c r="AW1309" s="28"/>
    </row>
    <row r="1310" spans="2:49" ht="15.6" x14ac:dyDescent="0.3">
      <c r="B1310" s="9"/>
      <c r="C1310" s="9"/>
      <c r="D1310" s="9"/>
      <c r="E1310" s="9"/>
      <c r="F1310" s="9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  <c r="AB1310" s="5"/>
      <c r="AC1310" s="5"/>
      <c r="AD1310" s="5"/>
      <c r="AE1310" s="5"/>
      <c r="AF1310" s="5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28"/>
      <c r="AW1310" s="28"/>
    </row>
    <row r="1311" spans="2:49" ht="15.6" x14ac:dyDescent="0.3">
      <c r="B1311" s="9"/>
      <c r="C1311" s="9"/>
      <c r="D1311" s="9"/>
      <c r="E1311" s="9"/>
      <c r="F1311" s="9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28"/>
      <c r="AW1311" s="28"/>
    </row>
    <row r="1312" spans="2:49" ht="15.6" x14ac:dyDescent="0.3">
      <c r="B1312" s="9"/>
      <c r="C1312" s="9"/>
      <c r="D1312" s="9"/>
      <c r="E1312" s="9"/>
      <c r="F1312" s="9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28"/>
      <c r="AW1312" s="28"/>
    </row>
    <row r="1313" spans="2:49" ht="15.6" x14ac:dyDescent="0.3">
      <c r="B1313" s="9"/>
      <c r="C1313" s="9"/>
      <c r="D1313" s="9"/>
      <c r="E1313" s="9"/>
      <c r="F1313" s="9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28"/>
      <c r="AW1313" s="28"/>
    </row>
    <row r="1314" spans="2:49" ht="15.6" x14ac:dyDescent="0.3">
      <c r="B1314" s="9"/>
      <c r="C1314" s="9"/>
      <c r="D1314" s="9"/>
      <c r="E1314" s="9"/>
      <c r="F1314" s="9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28"/>
      <c r="AW1314" s="28"/>
    </row>
    <row r="1315" spans="2:49" ht="15.6" x14ac:dyDescent="0.3">
      <c r="B1315" s="9"/>
      <c r="C1315" s="9"/>
      <c r="D1315" s="9"/>
      <c r="E1315" s="9"/>
      <c r="F1315" s="9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  <c r="AF1315" s="5"/>
      <c r="AG1315" s="5"/>
      <c r="AH1315" s="5"/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28"/>
      <c r="AW1315" s="28"/>
    </row>
    <row r="1316" spans="2:49" ht="15.6" x14ac:dyDescent="0.3">
      <c r="B1316" s="9"/>
      <c r="C1316" s="9"/>
      <c r="D1316" s="9"/>
      <c r="E1316" s="9"/>
      <c r="F1316" s="9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  <c r="AF1316" s="5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28"/>
      <c r="AW1316" s="28"/>
    </row>
    <row r="1317" spans="2:49" ht="15.6" x14ac:dyDescent="0.3">
      <c r="B1317" s="9"/>
      <c r="C1317" s="9"/>
      <c r="D1317" s="9"/>
      <c r="E1317" s="9"/>
      <c r="F1317" s="9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28"/>
      <c r="AW1317" s="28"/>
    </row>
    <row r="1318" spans="2:49" ht="15.6" x14ac:dyDescent="0.3">
      <c r="B1318" s="9"/>
      <c r="C1318" s="9"/>
      <c r="D1318" s="9"/>
      <c r="E1318" s="9"/>
      <c r="F1318" s="9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28"/>
      <c r="AW1318" s="28"/>
    </row>
    <row r="1319" spans="2:49" ht="15.6" x14ac:dyDescent="0.3">
      <c r="B1319" s="9"/>
      <c r="C1319" s="9"/>
      <c r="D1319" s="9"/>
      <c r="E1319" s="9"/>
      <c r="F1319" s="9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5"/>
      <c r="AD1319" s="5"/>
      <c r="AE1319" s="5"/>
      <c r="AF1319" s="5"/>
      <c r="AG1319" s="5"/>
      <c r="AH1319" s="5"/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28"/>
      <c r="AW1319" s="28"/>
    </row>
    <row r="1320" spans="2:49" ht="15.6" x14ac:dyDescent="0.3">
      <c r="B1320" s="9"/>
      <c r="C1320" s="9"/>
      <c r="D1320" s="9"/>
      <c r="E1320" s="9"/>
      <c r="F1320" s="9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  <c r="AA1320" s="5"/>
      <c r="AB1320" s="5"/>
      <c r="AC1320" s="5"/>
      <c r="AD1320" s="5"/>
      <c r="AE1320" s="5"/>
      <c r="AF1320" s="5"/>
      <c r="AG1320" s="5"/>
      <c r="AH1320" s="5"/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28"/>
      <c r="AW1320" s="28"/>
    </row>
    <row r="1321" spans="2:49" ht="15.6" x14ac:dyDescent="0.3">
      <c r="B1321" s="9"/>
      <c r="C1321" s="9"/>
      <c r="D1321" s="9"/>
      <c r="E1321" s="9"/>
      <c r="F1321" s="9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  <c r="AB1321" s="5"/>
      <c r="AC1321" s="5"/>
      <c r="AD1321" s="5"/>
      <c r="AE1321" s="5"/>
      <c r="AF1321" s="5"/>
      <c r="AG1321" s="5"/>
      <c r="AH1321" s="5"/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28"/>
      <c r="AW1321" s="28"/>
    </row>
    <row r="1322" spans="2:49" ht="15.6" x14ac:dyDescent="0.3">
      <c r="B1322" s="9"/>
      <c r="C1322" s="9"/>
      <c r="D1322" s="9"/>
      <c r="E1322" s="9"/>
      <c r="F1322" s="9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  <c r="AA1322" s="5"/>
      <c r="AB1322" s="5"/>
      <c r="AC1322" s="5"/>
      <c r="AD1322" s="5"/>
      <c r="AE1322" s="5"/>
      <c r="AF1322" s="5"/>
      <c r="AG1322" s="5"/>
      <c r="AH1322" s="5"/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28"/>
      <c r="AW1322" s="28"/>
    </row>
    <row r="1323" spans="2:49" ht="15.6" x14ac:dyDescent="0.3">
      <c r="B1323" s="9"/>
      <c r="C1323" s="9"/>
      <c r="D1323" s="9"/>
      <c r="E1323" s="9"/>
      <c r="F1323" s="9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  <c r="AA1323" s="5"/>
      <c r="AB1323" s="5"/>
      <c r="AC1323" s="5"/>
      <c r="AD1323" s="5"/>
      <c r="AE1323" s="5"/>
      <c r="AF1323" s="5"/>
      <c r="AG1323" s="5"/>
      <c r="AH1323" s="5"/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28"/>
      <c r="AW1323" s="28"/>
    </row>
    <row r="1324" spans="2:49" ht="15.6" x14ac:dyDescent="0.3">
      <c r="B1324" s="9"/>
      <c r="C1324" s="9"/>
      <c r="D1324" s="9"/>
      <c r="E1324" s="9"/>
      <c r="F1324" s="9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28"/>
      <c r="AW1324" s="28"/>
    </row>
    <row r="1325" spans="2:49" ht="15.6" x14ac:dyDescent="0.3">
      <c r="B1325" s="9"/>
      <c r="C1325" s="9"/>
      <c r="D1325" s="9"/>
      <c r="E1325" s="9"/>
      <c r="F1325" s="9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  <c r="AA1325" s="5"/>
      <c r="AB1325" s="5"/>
      <c r="AC1325" s="5"/>
      <c r="AD1325" s="5"/>
      <c r="AE1325" s="5"/>
      <c r="AF1325" s="5"/>
      <c r="AG1325" s="5"/>
      <c r="AH1325" s="5"/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28"/>
      <c r="AW1325" s="28"/>
    </row>
    <row r="1326" spans="2:49" ht="15.6" x14ac:dyDescent="0.3">
      <c r="B1326" s="9"/>
      <c r="C1326" s="9"/>
      <c r="D1326" s="9"/>
      <c r="E1326" s="9"/>
      <c r="F1326" s="9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  <c r="AA1326" s="5"/>
      <c r="AB1326" s="5"/>
      <c r="AC1326" s="5"/>
      <c r="AD1326" s="5"/>
      <c r="AE1326" s="5"/>
      <c r="AF1326" s="5"/>
      <c r="AG1326" s="5"/>
      <c r="AH1326" s="5"/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28"/>
      <c r="AW1326" s="28"/>
    </row>
    <row r="1327" spans="2:49" ht="15.6" x14ac:dyDescent="0.3">
      <c r="B1327" s="9"/>
      <c r="C1327" s="9"/>
      <c r="D1327" s="9"/>
      <c r="E1327" s="9"/>
      <c r="F1327" s="9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  <c r="AA1327" s="5"/>
      <c r="AB1327" s="5"/>
      <c r="AC1327" s="5"/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28"/>
      <c r="AW1327" s="28"/>
    </row>
    <row r="1328" spans="2:49" ht="15.6" x14ac:dyDescent="0.3">
      <c r="B1328" s="9"/>
      <c r="C1328" s="9"/>
      <c r="D1328" s="9"/>
      <c r="E1328" s="9"/>
      <c r="F1328" s="9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  <c r="AB1328" s="5"/>
      <c r="AC1328" s="5"/>
      <c r="AD1328" s="5"/>
      <c r="AE1328" s="5"/>
      <c r="AF1328" s="5"/>
      <c r="AG1328" s="5"/>
      <c r="AH1328" s="5"/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28"/>
      <c r="AW1328" s="28"/>
    </row>
    <row r="1329" spans="2:49" ht="15.6" x14ac:dyDescent="0.3">
      <c r="B1329" s="9"/>
      <c r="C1329" s="9"/>
      <c r="D1329" s="9"/>
      <c r="E1329" s="9"/>
      <c r="F1329" s="9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  <c r="AA1329" s="5"/>
      <c r="AB1329" s="5"/>
      <c r="AC1329" s="5"/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28"/>
      <c r="AW1329" s="28"/>
    </row>
    <row r="1330" spans="2:49" ht="15.6" x14ac:dyDescent="0.3">
      <c r="B1330" s="9"/>
      <c r="C1330" s="9"/>
      <c r="D1330" s="9"/>
      <c r="E1330" s="9"/>
      <c r="F1330" s="9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  <c r="AA1330" s="5"/>
      <c r="AB1330" s="5"/>
      <c r="AC1330" s="5"/>
      <c r="AD1330" s="5"/>
      <c r="AE1330" s="5"/>
      <c r="AF1330" s="5"/>
      <c r="AG1330" s="5"/>
      <c r="AH1330" s="5"/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28"/>
      <c r="AW1330" s="28"/>
    </row>
    <row r="1331" spans="2:49" ht="15.6" x14ac:dyDescent="0.3">
      <c r="B1331" s="9"/>
      <c r="C1331" s="9"/>
      <c r="D1331" s="9"/>
      <c r="E1331" s="9"/>
      <c r="F1331" s="9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  <c r="AA1331" s="5"/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28"/>
      <c r="AW1331" s="28"/>
    </row>
    <row r="1332" spans="2:49" ht="15.6" x14ac:dyDescent="0.3">
      <c r="B1332" s="9"/>
      <c r="C1332" s="9"/>
      <c r="D1332" s="9"/>
      <c r="E1332" s="9"/>
      <c r="F1332" s="9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28"/>
      <c r="AW1332" s="28"/>
    </row>
    <row r="1333" spans="2:49" ht="15.6" x14ac:dyDescent="0.3">
      <c r="B1333" s="9"/>
      <c r="C1333" s="9"/>
      <c r="D1333" s="9"/>
      <c r="E1333" s="9"/>
      <c r="F1333" s="9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28"/>
      <c r="AW1333" s="28"/>
    </row>
    <row r="1334" spans="2:49" ht="15.6" x14ac:dyDescent="0.3">
      <c r="B1334" s="9"/>
      <c r="C1334" s="9"/>
      <c r="D1334" s="9"/>
      <c r="E1334" s="9"/>
      <c r="F1334" s="9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28"/>
      <c r="AW1334" s="28"/>
    </row>
    <row r="1335" spans="2:49" ht="15.6" x14ac:dyDescent="0.3">
      <c r="B1335" s="9"/>
      <c r="C1335" s="9"/>
      <c r="D1335" s="9"/>
      <c r="E1335" s="9"/>
      <c r="F1335" s="9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28"/>
      <c r="AW1335" s="28"/>
    </row>
    <row r="1336" spans="2:49" ht="15.6" x14ac:dyDescent="0.3">
      <c r="B1336" s="9"/>
      <c r="C1336" s="9"/>
      <c r="D1336" s="9"/>
      <c r="E1336" s="9"/>
      <c r="F1336" s="9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28"/>
      <c r="AW1336" s="28"/>
    </row>
    <row r="1337" spans="2:49" ht="15.6" x14ac:dyDescent="0.3">
      <c r="B1337" s="9"/>
      <c r="C1337" s="9"/>
      <c r="D1337" s="9"/>
      <c r="E1337" s="9"/>
      <c r="F1337" s="9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  <c r="AA1337" s="5"/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28"/>
      <c r="AW1337" s="28"/>
    </row>
    <row r="1338" spans="2:49" ht="15.6" x14ac:dyDescent="0.3">
      <c r="B1338" s="9"/>
      <c r="C1338" s="9"/>
      <c r="D1338" s="9"/>
      <c r="E1338" s="9"/>
      <c r="F1338" s="9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  <c r="AA1338" s="5"/>
      <c r="AB1338" s="5"/>
      <c r="AC1338" s="5"/>
      <c r="AD1338" s="5"/>
      <c r="AE1338" s="5"/>
      <c r="AF1338" s="5"/>
      <c r="AG1338" s="5"/>
      <c r="AH1338" s="5"/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28"/>
      <c r="AW1338" s="28"/>
    </row>
    <row r="1339" spans="2:49" ht="15.6" x14ac:dyDescent="0.3">
      <c r="B1339" s="9"/>
      <c r="C1339" s="9"/>
      <c r="D1339" s="9"/>
      <c r="E1339" s="9"/>
      <c r="F1339" s="9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  <c r="AA1339" s="5"/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28"/>
      <c r="AW1339" s="28"/>
    </row>
    <row r="1340" spans="2:49" ht="15.6" x14ac:dyDescent="0.3">
      <c r="B1340" s="9"/>
      <c r="C1340" s="9"/>
      <c r="D1340" s="9"/>
      <c r="E1340" s="9"/>
      <c r="F1340" s="9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  <c r="AA1340" s="5"/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28"/>
      <c r="AW1340" s="28"/>
    </row>
    <row r="1341" spans="2:49" ht="15.6" x14ac:dyDescent="0.3">
      <c r="B1341" s="9"/>
      <c r="C1341" s="9"/>
      <c r="D1341" s="9"/>
      <c r="E1341" s="9"/>
      <c r="F1341" s="9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28"/>
      <c r="AW1341" s="28"/>
    </row>
    <row r="1342" spans="2:49" ht="15.6" x14ac:dyDescent="0.3">
      <c r="B1342" s="9"/>
      <c r="C1342" s="9"/>
      <c r="D1342" s="9"/>
      <c r="E1342" s="9"/>
      <c r="F1342" s="9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28"/>
      <c r="AW1342" s="28"/>
    </row>
    <row r="1343" spans="2:49" ht="15.6" x14ac:dyDescent="0.3">
      <c r="B1343" s="9"/>
      <c r="C1343" s="9"/>
      <c r="D1343" s="9"/>
      <c r="E1343" s="9"/>
      <c r="F1343" s="9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28"/>
      <c r="AW1343" s="28"/>
    </row>
    <row r="1344" spans="2:49" ht="15.6" x14ac:dyDescent="0.3">
      <c r="B1344" s="9"/>
      <c r="C1344" s="9"/>
      <c r="D1344" s="9"/>
      <c r="E1344" s="9"/>
      <c r="F1344" s="9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  <c r="AA1344" s="5"/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28"/>
      <c r="AW1344" s="28"/>
    </row>
    <row r="1345" spans="2:49" ht="15.6" x14ac:dyDescent="0.3">
      <c r="B1345" s="9"/>
      <c r="C1345" s="9"/>
      <c r="D1345" s="9"/>
      <c r="E1345" s="9"/>
      <c r="F1345" s="9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  <c r="AA1345" s="5"/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28"/>
      <c r="AW1345" s="28"/>
    </row>
    <row r="1346" spans="2:49" ht="15.6" x14ac:dyDescent="0.3">
      <c r="B1346" s="9"/>
      <c r="C1346" s="9"/>
      <c r="D1346" s="9"/>
      <c r="E1346" s="9"/>
      <c r="F1346" s="9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  <c r="AA1346" s="5"/>
      <c r="AB1346" s="5"/>
      <c r="AC1346" s="5"/>
      <c r="AD1346" s="5"/>
      <c r="AE1346" s="5"/>
      <c r="AF1346" s="5"/>
      <c r="AG1346" s="5"/>
      <c r="AH1346" s="5"/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28"/>
      <c r="AW1346" s="28"/>
    </row>
    <row r="1347" spans="2:49" ht="15.6" x14ac:dyDescent="0.3">
      <c r="B1347" s="9"/>
      <c r="C1347" s="9"/>
      <c r="D1347" s="9"/>
      <c r="E1347" s="9"/>
      <c r="F1347" s="9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  <c r="AA1347" s="5"/>
      <c r="AB1347" s="5"/>
      <c r="AC1347" s="5"/>
      <c r="AD1347" s="5"/>
      <c r="AE1347" s="5"/>
      <c r="AF1347" s="5"/>
      <c r="AG1347" s="5"/>
      <c r="AH1347" s="5"/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28"/>
      <c r="AW1347" s="28"/>
    </row>
    <row r="1348" spans="2:49" ht="15.6" x14ac:dyDescent="0.3">
      <c r="B1348" s="9"/>
      <c r="C1348" s="9"/>
      <c r="D1348" s="9"/>
      <c r="E1348" s="9"/>
      <c r="F1348" s="9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  <c r="AB1348" s="5"/>
      <c r="AC1348" s="5"/>
      <c r="AD1348" s="5"/>
      <c r="AE1348" s="5"/>
      <c r="AF1348" s="5"/>
      <c r="AG1348" s="5"/>
      <c r="AH1348" s="5"/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28"/>
      <c r="AW1348" s="28"/>
    </row>
    <row r="1349" spans="2:49" ht="15.6" x14ac:dyDescent="0.3">
      <c r="B1349" s="9"/>
      <c r="C1349" s="9"/>
      <c r="D1349" s="9"/>
      <c r="E1349" s="9"/>
      <c r="F1349" s="9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  <c r="AA1349" s="5"/>
      <c r="AB1349" s="5"/>
      <c r="AC1349" s="5"/>
      <c r="AD1349" s="5"/>
      <c r="AE1349" s="5"/>
      <c r="AF1349" s="5"/>
      <c r="AG1349" s="5"/>
      <c r="AH1349" s="5"/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28"/>
      <c r="AW1349" s="28"/>
    </row>
    <row r="1350" spans="2:49" ht="15.6" x14ac:dyDescent="0.3">
      <c r="B1350" s="9"/>
      <c r="C1350" s="9"/>
      <c r="D1350" s="9"/>
      <c r="E1350" s="9"/>
      <c r="F1350" s="9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  <c r="AB1350" s="5"/>
      <c r="AC1350" s="5"/>
      <c r="AD1350" s="5"/>
      <c r="AE1350" s="5"/>
      <c r="AF1350" s="5"/>
      <c r="AG1350" s="5"/>
      <c r="AH1350" s="5"/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28"/>
      <c r="AW1350" s="28"/>
    </row>
    <row r="1351" spans="2:49" ht="15.6" x14ac:dyDescent="0.3">
      <c r="B1351" s="9"/>
      <c r="C1351" s="9"/>
      <c r="D1351" s="9"/>
      <c r="E1351" s="9"/>
      <c r="F1351" s="9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  <c r="AA1351" s="5"/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28"/>
      <c r="AW1351" s="28"/>
    </row>
    <row r="1352" spans="2:49" ht="15.6" x14ac:dyDescent="0.3">
      <c r="B1352" s="9"/>
      <c r="C1352" s="9"/>
      <c r="D1352" s="9"/>
      <c r="E1352" s="9"/>
      <c r="F1352" s="9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28"/>
      <c r="AW1352" s="28"/>
    </row>
    <row r="1353" spans="2:49" ht="15.6" x14ac:dyDescent="0.3">
      <c r="B1353" s="9"/>
      <c r="C1353" s="9"/>
      <c r="D1353" s="9"/>
      <c r="E1353" s="9"/>
      <c r="F1353" s="9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  <c r="AA1353" s="5"/>
      <c r="AB1353" s="5"/>
      <c r="AC1353" s="5"/>
      <c r="AD1353" s="5"/>
      <c r="AE1353" s="5"/>
      <c r="AF1353" s="5"/>
      <c r="AG1353" s="5"/>
      <c r="AH1353" s="5"/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28"/>
      <c r="AW1353" s="28"/>
    </row>
    <row r="1354" spans="2:49" ht="15.6" x14ac:dyDescent="0.3">
      <c r="B1354" s="9"/>
      <c r="C1354" s="9"/>
      <c r="D1354" s="9"/>
      <c r="E1354" s="9"/>
      <c r="F1354" s="9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28"/>
      <c r="AW1354" s="28"/>
    </row>
    <row r="1355" spans="2:49" ht="15.6" x14ac:dyDescent="0.3">
      <c r="B1355" s="9"/>
      <c r="C1355" s="9"/>
      <c r="D1355" s="9"/>
      <c r="E1355" s="9"/>
      <c r="F1355" s="9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28"/>
      <c r="AW1355" s="28"/>
    </row>
    <row r="1356" spans="2:49" ht="15.6" x14ac:dyDescent="0.3">
      <c r="B1356" s="9"/>
      <c r="C1356" s="9"/>
      <c r="D1356" s="9"/>
      <c r="E1356" s="9"/>
      <c r="F1356" s="9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  <c r="AA1356" s="5"/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28"/>
      <c r="AW1356" s="28"/>
    </row>
    <row r="1357" spans="2:49" ht="15.6" x14ac:dyDescent="0.3">
      <c r="B1357" s="9"/>
      <c r="C1357" s="9"/>
      <c r="D1357" s="9"/>
      <c r="E1357" s="9"/>
      <c r="F1357" s="9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28"/>
      <c r="AW1357" s="28"/>
    </row>
    <row r="1358" spans="2:49" ht="15.6" x14ac:dyDescent="0.3">
      <c r="B1358" s="9"/>
      <c r="C1358" s="9"/>
      <c r="D1358" s="9"/>
      <c r="E1358" s="9"/>
      <c r="F1358" s="9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28"/>
      <c r="AW1358" s="28"/>
    </row>
    <row r="1359" spans="2:49" ht="15.6" x14ac:dyDescent="0.3">
      <c r="B1359" s="9"/>
      <c r="C1359" s="9"/>
      <c r="D1359" s="9"/>
      <c r="E1359" s="9"/>
      <c r="F1359" s="9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28"/>
      <c r="AW1359" s="28"/>
    </row>
    <row r="1360" spans="2:49" ht="15.6" x14ac:dyDescent="0.3">
      <c r="B1360" s="9"/>
      <c r="C1360" s="9"/>
      <c r="D1360" s="9"/>
      <c r="E1360" s="9"/>
      <c r="F1360" s="9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28"/>
      <c r="AW1360" s="28"/>
    </row>
    <row r="1361" spans="2:49" ht="15.6" x14ac:dyDescent="0.3">
      <c r="B1361" s="9"/>
      <c r="C1361" s="9"/>
      <c r="D1361" s="9"/>
      <c r="E1361" s="9"/>
      <c r="F1361" s="9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  <c r="AA1361" s="5"/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28"/>
      <c r="AW1361" s="28"/>
    </row>
    <row r="1362" spans="2:49" ht="15.6" x14ac:dyDescent="0.3">
      <c r="B1362" s="9"/>
      <c r="C1362" s="9"/>
      <c r="D1362" s="9"/>
      <c r="E1362" s="9"/>
      <c r="F1362" s="9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  <c r="AA1362" s="5"/>
      <c r="AB1362" s="5"/>
      <c r="AC1362" s="5"/>
      <c r="AD1362" s="5"/>
      <c r="AE1362" s="5"/>
      <c r="AF1362" s="5"/>
      <c r="AG1362" s="5"/>
      <c r="AH1362" s="5"/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28"/>
      <c r="AW1362" s="28"/>
    </row>
    <row r="1363" spans="2:49" ht="15.6" x14ac:dyDescent="0.3">
      <c r="B1363" s="9"/>
      <c r="C1363" s="9"/>
      <c r="D1363" s="9"/>
      <c r="E1363" s="9"/>
      <c r="F1363" s="9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  <c r="AA1363" s="5"/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28"/>
      <c r="AW1363" s="28"/>
    </row>
    <row r="1364" spans="2:49" ht="15.6" x14ac:dyDescent="0.3">
      <c r="B1364" s="9"/>
      <c r="C1364" s="9"/>
      <c r="D1364" s="9"/>
      <c r="E1364" s="9"/>
      <c r="F1364" s="9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  <c r="AA1364" s="5"/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28"/>
      <c r="AW1364" s="28"/>
    </row>
    <row r="1365" spans="2:49" ht="15.6" x14ac:dyDescent="0.3">
      <c r="B1365" s="9"/>
      <c r="C1365" s="9"/>
      <c r="D1365" s="9"/>
      <c r="E1365" s="9"/>
      <c r="F1365" s="9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  <c r="AA1365" s="5"/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28"/>
      <c r="AW1365" s="28"/>
    </row>
    <row r="1366" spans="2:49" ht="15.6" x14ac:dyDescent="0.3">
      <c r="B1366" s="9"/>
      <c r="C1366" s="9"/>
      <c r="D1366" s="9"/>
      <c r="E1366" s="9"/>
      <c r="F1366" s="9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28"/>
      <c r="AW1366" s="28"/>
    </row>
    <row r="1367" spans="2:49" ht="15.6" x14ac:dyDescent="0.3">
      <c r="B1367" s="9"/>
      <c r="C1367" s="9"/>
      <c r="D1367" s="9"/>
      <c r="E1367" s="9"/>
      <c r="F1367" s="9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  <c r="AA1367" s="5"/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28"/>
      <c r="AW1367" s="28"/>
    </row>
    <row r="1368" spans="2:49" ht="15.6" x14ac:dyDescent="0.3">
      <c r="B1368" s="9"/>
      <c r="C1368" s="9"/>
      <c r="D1368" s="9"/>
      <c r="E1368" s="9"/>
      <c r="F1368" s="9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  <c r="AA1368" s="5"/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28"/>
      <c r="AW1368" s="28"/>
    </row>
    <row r="1369" spans="2:49" ht="15.6" x14ac:dyDescent="0.3">
      <c r="B1369" s="9"/>
      <c r="C1369" s="9"/>
      <c r="D1369" s="9"/>
      <c r="E1369" s="9"/>
      <c r="F1369" s="9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28"/>
      <c r="AW1369" s="28"/>
    </row>
    <row r="1370" spans="2:49" ht="15.6" x14ac:dyDescent="0.3">
      <c r="B1370" s="9"/>
      <c r="C1370" s="9"/>
      <c r="D1370" s="9"/>
      <c r="E1370" s="9"/>
      <c r="F1370" s="9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28"/>
      <c r="AW1370" s="28"/>
    </row>
    <row r="1371" spans="2:49" ht="15.6" x14ac:dyDescent="0.3">
      <c r="B1371" s="9"/>
      <c r="C1371" s="9"/>
      <c r="D1371" s="9"/>
      <c r="E1371" s="9"/>
      <c r="F1371" s="9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  <c r="AA1371" s="5"/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28"/>
      <c r="AW1371" s="28"/>
    </row>
    <row r="1372" spans="2:49" ht="15.6" x14ac:dyDescent="0.3">
      <c r="B1372" s="9"/>
      <c r="C1372" s="9"/>
      <c r="D1372" s="9"/>
      <c r="E1372" s="9"/>
      <c r="F1372" s="9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  <c r="AA1372" s="5"/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28"/>
      <c r="AW1372" s="28"/>
    </row>
    <row r="1373" spans="2:49" ht="15.6" x14ac:dyDescent="0.3">
      <c r="B1373" s="9"/>
      <c r="C1373" s="9"/>
      <c r="D1373" s="9"/>
      <c r="E1373" s="9"/>
      <c r="F1373" s="9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28"/>
      <c r="AW1373" s="28"/>
    </row>
    <row r="1374" spans="2:49" ht="15.6" x14ac:dyDescent="0.3">
      <c r="B1374" s="9"/>
      <c r="C1374" s="9"/>
      <c r="D1374" s="9"/>
      <c r="E1374" s="9"/>
      <c r="F1374" s="9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  <c r="AA1374" s="5"/>
      <c r="AB1374" s="5"/>
      <c r="AC1374" s="5"/>
      <c r="AD1374" s="5"/>
      <c r="AE1374" s="5"/>
      <c r="AF1374" s="5"/>
      <c r="AG1374" s="5"/>
      <c r="AH1374" s="5"/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28"/>
      <c r="AW1374" s="28"/>
    </row>
    <row r="1375" spans="2:49" ht="15.6" x14ac:dyDescent="0.3">
      <c r="B1375" s="9"/>
      <c r="C1375" s="9"/>
      <c r="D1375" s="9"/>
      <c r="E1375" s="9"/>
      <c r="F1375" s="9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  <c r="AA1375" s="5"/>
      <c r="AB1375" s="5"/>
      <c r="AC1375" s="5"/>
      <c r="AD1375" s="5"/>
      <c r="AE1375" s="5"/>
      <c r="AF1375" s="5"/>
      <c r="AG1375" s="5"/>
      <c r="AH1375" s="5"/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28"/>
      <c r="AW1375" s="28"/>
    </row>
    <row r="1376" spans="2:49" ht="15.6" x14ac:dyDescent="0.3">
      <c r="B1376" s="9"/>
      <c r="C1376" s="9"/>
      <c r="D1376" s="9"/>
      <c r="E1376" s="9"/>
      <c r="F1376" s="9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  <c r="AA1376" s="5"/>
      <c r="AB1376" s="5"/>
      <c r="AC1376" s="5"/>
      <c r="AD1376" s="5"/>
      <c r="AE1376" s="5"/>
      <c r="AF1376" s="5"/>
      <c r="AG1376" s="5"/>
      <c r="AH1376" s="5"/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28"/>
      <c r="AW1376" s="28"/>
    </row>
    <row r="1377" spans="2:49" ht="15.6" x14ac:dyDescent="0.3">
      <c r="B1377" s="9"/>
      <c r="C1377" s="9"/>
      <c r="D1377" s="9"/>
      <c r="E1377" s="9"/>
      <c r="F1377" s="9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28"/>
      <c r="AW1377" s="28"/>
    </row>
    <row r="1378" spans="2:49" ht="15.6" x14ac:dyDescent="0.3">
      <c r="B1378" s="9"/>
      <c r="C1378" s="9"/>
      <c r="D1378" s="9"/>
      <c r="E1378" s="9"/>
      <c r="F1378" s="9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28"/>
      <c r="AW1378" s="28"/>
    </row>
    <row r="1379" spans="2:49" ht="15.6" x14ac:dyDescent="0.3">
      <c r="B1379" s="9"/>
      <c r="C1379" s="9"/>
      <c r="D1379" s="9"/>
      <c r="E1379" s="9"/>
      <c r="F1379" s="9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28"/>
      <c r="AW1379" s="28"/>
    </row>
    <row r="1380" spans="2:49" ht="15.6" x14ac:dyDescent="0.3">
      <c r="B1380" s="9"/>
      <c r="C1380" s="9"/>
      <c r="D1380" s="9"/>
      <c r="E1380" s="9"/>
      <c r="F1380" s="9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  <c r="AA1380" s="5"/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28"/>
      <c r="AW1380" s="28"/>
    </row>
    <row r="1381" spans="2:49" ht="15.6" x14ac:dyDescent="0.3">
      <c r="B1381" s="9"/>
      <c r="C1381" s="9"/>
      <c r="D1381" s="9"/>
      <c r="E1381" s="9"/>
      <c r="F1381" s="9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28"/>
      <c r="AW1381" s="28"/>
    </row>
    <row r="1382" spans="2:49" ht="15.6" x14ac:dyDescent="0.3">
      <c r="B1382" s="9"/>
      <c r="C1382" s="9"/>
      <c r="D1382" s="9"/>
      <c r="E1382" s="9"/>
      <c r="F1382" s="9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  <c r="AA1382" s="5"/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28"/>
      <c r="AW1382" s="28"/>
    </row>
    <row r="1383" spans="2:49" ht="15.6" x14ac:dyDescent="0.3">
      <c r="B1383" s="9"/>
      <c r="C1383" s="9"/>
      <c r="D1383" s="9"/>
      <c r="E1383" s="9"/>
      <c r="F1383" s="9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  <c r="AA1383" s="5"/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28"/>
      <c r="AW1383" s="28"/>
    </row>
    <row r="1384" spans="2:49" ht="15.6" x14ac:dyDescent="0.3">
      <c r="B1384" s="9"/>
      <c r="C1384" s="9"/>
      <c r="D1384" s="9"/>
      <c r="E1384" s="9"/>
      <c r="F1384" s="9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  <c r="AA1384" s="5"/>
      <c r="AB1384" s="5"/>
      <c r="AC1384" s="5"/>
      <c r="AD1384" s="5"/>
      <c r="AE1384" s="5"/>
      <c r="AF1384" s="5"/>
      <c r="AG1384" s="5"/>
      <c r="AH1384" s="5"/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28"/>
      <c r="AW1384" s="28"/>
    </row>
    <row r="1385" spans="2:49" ht="15.6" x14ac:dyDescent="0.3">
      <c r="B1385" s="9"/>
      <c r="C1385" s="9"/>
      <c r="D1385" s="9"/>
      <c r="E1385" s="9"/>
      <c r="F1385" s="9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  <c r="AA1385" s="5"/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28"/>
      <c r="AW1385" s="28"/>
    </row>
    <row r="1386" spans="2:49" ht="15.6" x14ac:dyDescent="0.3">
      <c r="B1386" s="9"/>
      <c r="C1386" s="9"/>
      <c r="D1386" s="9"/>
      <c r="E1386" s="9"/>
      <c r="F1386" s="9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  <c r="AA1386" s="5"/>
      <c r="AB1386" s="5"/>
      <c r="AC1386" s="5"/>
      <c r="AD1386" s="5"/>
      <c r="AE1386" s="5"/>
      <c r="AF1386" s="5"/>
      <c r="AG1386" s="5"/>
      <c r="AH1386" s="5"/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28"/>
      <c r="AW1386" s="28"/>
    </row>
    <row r="1387" spans="2:49" ht="15.6" x14ac:dyDescent="0.3">
      <c r="B1387" s="9"/>
      <c r="C1387" s="9"/>
      <c r="D1387" s="9"/>
      <c r="E1387" s="9"/>
      <c r="F1387" s="9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  <c r="AA1387" s="5"/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28"/>
      <c r="AW1387" s="28"/>
    </row>
    <row r="1388" spans="2:49" ht="15.6" x14ac:dyDescent="0.3">
      <c r="B1388" s="9"/>
      <c r="C1388" s="9"/>
      <c r="D1388" s="9"/>
      <c r="E1388" s="9"/>
      <c r="F1388" s="9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28"/>
      <c r="AW1388" s="28"/>
    </row>
    <row r="1389" spans="2:49" ht="15.6" x14ac:dyDescent="0.3">
      <c r="B1389" s="9"/>
      <c r="C1389" s="9"/>
      <c r="D1389" s="9"/>
      <c r="E1389" s="9"/>
      <c r="F1389" s="9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  <c r="AB1389" s="5"/>
      <c r="AC1389" s="5"/>
      <c r="AD1389" s="5"/>
      <c r="AE1389" s="5"/>
      <c r="AF1389" s="5"/>
      <c r="AG1389" s="5"/>
      <c r="AH1389" s="5"/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28"/>
      <c r="AW1389" s="28"/>
    </row>
    <row r="1390" spans="2:49" ht="15.6" x14ac:dyDescent="0.3">
      <c r="B1390" s="9"/>
      <c r="C1390" s="9"/>
      <c r="D1390" s="9"/>
      <c r="E1390" s="9"/>
      <c r="F1390" s="9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  <c r="AA1390" s="5"/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28"/>
      <c r="AW1390" s="28"/>
    </row>
    <row r="1391" spans="2:49" ht="15.6" x14ac:dyDescent="0.3">
      <c r="B1391" s="9"/>
      <c r="C1391" s="9"/>
      <c r="D1391" s="9"/>
      <c r="E1391" s="9"/>
      <c r="F1391" s="9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28"/>
      <c r="AW1391" s="28"/>
    </row>
    <row r="1392" spans="2:49" ht="15.6" x14ac:dyDescent="0.3">
      <c r="B1392" s="9"/>
      <c r="C1392" s="9"/>
      <c r="D1392" s="9"/>
      <c r="E1392" s="9"/>
      <c r="F1392" s="9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  <c r="AB1392" s="5"/>
      <c r="AC1392" s="5"/>
      <c r="AD1392" s="5"/>
      <c r="AE1392" s="5"/>
      <c r="AF1392" s="5"/>
      <c r="AG1392" s="5"/>
      <c r="AH1392" s="5"/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28"/>
      <c r="AW1392" s="28"/>
    </row>
    <row r="1393" spans="2:49" ht="15.6" x14ac:dyDescent="0.3">
      <c r="B1393" s="9"/>
      <c r="C1393" s="9"/>
      <c r="D1393" s="9"/>
      <c r="E1393" s="9"/>
      <c r="F1393" s="9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28"/>
      <c r="AW1393" s="28"/>
    </row>
    <row r="1394" spans="2:49" ht="15.6" x14ac:dyDescent="0.3">
      <c r="B1394" s="9"/>
      <c r="C1394" s="9"/>
      <c r="D1394" s="9"/>
      <c r="E1394" s="9"/>
      <c r="F1394" s="9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  <c r="AA1394" s="5"/>
      <c r="AB1394" s="5"/>
      <c r="AC1394" s="5"/>
      <c r="AD1394" s="5"/>
      <c r="AE1394" s="5"/>
      <c r="AF1394" s="5"/>
      <c r="AG1394" s="5"/>
      <c r="AH1394" s="5"/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28"/>
      <c r="AW1394" s="28"/>
    </row>
    <row r="1395" spans="2:49" ht="15.6" x14ac:dyDescent="0.3">
      <c r="B1395" s="9"/>
      <c r="C1395" s="9"/>
      <c r="D1395" s="9"/>
      <c r="E1395" s="9"/>
      <c r="F1395" s="9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  <c r="AA1395" s="5"/>
      <c r="AB1395" s="5"/>
      <c r="AC1395" s="5"/>
      <c r="AD1395" s="5"/>
      <c r="AE1395" s="5"/>
      <c r="AF1395" s="5"/>
      <c r="AG1395" s="5"/>
      <c r="AH1395" s="5"/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28"/>
      <c r="AW1395" s="28"/>
    </row>
    <row r="1396" spans="2:49" ht="15.6" x14ac:dyDescent="0.3">
      <c r="B1396" s="9"/>
      <c r="C1396" s="9"/>
      <c r="D1396" s="9"/>
      <c r="E1396" s="9"/>
      <c r="F1396" s="9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  <c r="AA1396" s="5"/>
      <c r="AB1396" s="5"/>
      <c r="AC1396" s="5"/>
      <c r="AD1396" s="5"/>
      <c r="AE1396" s="5"/>
      <c r="AF1396" s="5"/>
      <c r="AG1396" s="5"/>
      <c r="AH1396" s="5"/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28"/>
      <c r="AW1396" s="28"/>
    </row>
    <row r="1397" spans="2:49" ht="15.6" x14ac:dyDescent="0.3">
      <c r="B1397" s="9"/>
      <c r="C1397" s="9"/>
      <c r="D1397" s="9"/>
      <c r="E1397" s="9"/>
      <c r="F1397" s="9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28"/>
      <c r="AW1397" s="28"/>
    </row>
    <row r="1398" spans="2:49" ht="15.6" x14ac:dyDescent="0.3">
      <c r="B1398" s="9"/>
      <c r="C1398" s="9"/>
      <c r="D1398" s="9"/>
      <c r="E1398" s="9"/>
      <c r="F1398" s="9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  <c r="AA1398" s="5"/>
      <c r="AB1398" s="5"/>
      <c r="AC1398" s="5"/>
      <c r="AD1398" s="5"/>
      <c r="AE1398" s="5"/>
      <c r="AF1398" s="5"/>
      <c r="AG1398" s="5"/>
      <c r="AH1398" s="5"/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28"/>
      <c r="AW1398" s="28"/>
    </row>
    <row r="1399" spans="2:49" ht="15.6" x14ac:dyDescent="0.3">
      <c r="B1399" s="9"/>
      <c r="C1399" s="9"/>
      <c r="D1399" s="9"/>
      <c r="E1399" s="9"/>
      <c r="F1399" s="9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  <c r="AB1399" s="5"/>
      <c r="AC1399" s="5"/>
      <c r="AD1399" s="5"/>
      <c r="AE1399" s="5"/>
      <c r="AF1399" s="5"/>
      <c r="AG1399" s="5"/>
      <c r="AH1399" s="5"/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28"/>
      <c r="AW1399" s="28"/>
    </row>
    <row r="1400" spans="2:49" ht="15.6" x14ac:dyDescent="0.3">
      <c r="B1400" s="9"/>
      <c r="C1400" s="9"/>
      <c r="D1400" s="9"/>
      <c r="E1400" s="9"/>
      <c r="F1400" s="9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28"/>
      <c r="AW1400" s="28"/>
    </row>
    <row r="1401" spans="2:49" ht="15.6" x14ac:dyDescent="0.3">
      <c r="B1401" s="9"/>
      <c r="C1401" s="9"/>
      <c r="D1401" s="9"/>
      <c r="E1401" s="9"/>
      <c r="F1401" s="9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28"/>
      <c r="AW1401" s="28"/>
    </row>
    <row r="1402" spans="2:49" ht="15.6" x14ac:dyDescent="0.3">
      <c r="B1402" s="9"/>
      <c r="C1402" s="9"/>
      <c r="D1402" s="9"/>
      <c r="E1402" s="9"/>
      <c r="F1402" s="9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  <c r="AA1402" s="5"/>
      <c r="AB1402" s="5"/>
      <c r="AC1402" s="5"/>
      <c r="AD1402" s="5"/>
      <c r="AE1402" s="5"/>
      <c r="AF1402" s="5"/>
      <c r="AG1402" s="5"/>
      <c r="AH1402" s="5"/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28"/>
      <c r="AW1402" s="28"/>
    </row>
    <row r="1403" spans="2:49" ht="15.6" x14ac:dyDescent="0.3">
      <c r="B1403" s="9"/>
      <c r="C1403" s="9"/>
      <c r="D1403" s="9"/>
      <c r="E1403" s="9"/>
      <c r="F1403" s="9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  <c r="AA1403" s="5"/>
      <c r="AB1403" s="5"/>
      <c r="AC1403" s="5"/>
      <c r="AD1403" s="5"/>
      <c r="AE1403" s="5"/>
      <c r="AF1403" s="5"/>
      <c r="AG1403" s="5"/>
      <c r="AH1403" s="5"/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28"/>
      <c r="AW1403" s="28"/>
    </row>
    <row r="1404" spans="2:49" ht="15.6" x14ac:dyDescent="0.3">
      <c r="B1404" s="9"/>
      <c r="C1404" s="9"/>
      <c r="D1404" s="9"/>
      <c r="E1404" s="9"/>
      <c r="F1404" s="9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  <c r="AA1404" s="5"/>
      <c r="AB1404" s="5"/>
      <c r="AC1404" s="5"/>
      <c r="AD1404" s="5"/>
      <c r="AE1404" s="5"/>
      <c r="AF1404" s="5"/>
      <c r="AG1404" s="5"/>
      <c r="AH1404" s="5"/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28"/>
      <c r="AW1404" s="28"/>
    </row>
    <row r="1405" spans="2:49" ht="15.6" x14ac:dyDescent="0.3">
      <c r="B1405" s="9"/>
      <c r="C1405" s="9"/>
      <c r="D1405" s="9"/>
      <c r="E1405" s="9"/>
      <c r="F1405" s="9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  <c r="AA1405" s="5"/>
      <c r="AB1405" s="5"/>
      <c r="AC1405" s="5"/>
      <c r="AD1405" s="5"/>
      <c r="AE1405" s="5"/>
      <c r="AF1405" s="5"/>
      <c r="AG1405" s="5"/>
      <c r="AH1405" s="5"/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28"/>
      <c r="AW1405" s="28"/>
    </row>
    <row r="1406" spans="2:49" ht="15.6" x14ac:dyDescent="0.3">
      <c r="B1406" s="9"/>
      <c r="C1406" s="9"/>
      <c r="D1406" s="9"/>
      <c r="E1406" s="9"/>
      <c r="F1406" s="9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  <c r="AA1406" s="5"/>
      <c r="AB1406" s="5"/>
      <c r="AC1406" s="5"/>
      <c r="AD1406" s="5"/>
      <c r="AE1406" s="5"/>
      <c r="AF1406" s="5"/>
      <c r="AG1406" s="5"/>
      <c r="AH1406" s="5"/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28"/>
      <c r="AW1406" s="28"/>
    </row>
    <row r="1407" spans="2:49" ht="15.6" x14ac:dyDescent="0.3">
      <c r="B1407" s="9"/>
      <c r="C1407" s="9"/>
      <c r="D1407" s="9"/>
      <c r="E1407" s="9"/>
      <c r="F1407" s="9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  <c r="AA1407" s="5"/>
      <c r="AB1407" s="5"/>
      <c r="AC1407" s="5"/>
      <c r="AD1407" s="5"/>
      <c r="AE1407" s="5"/>
      <c r="AF1407" s="5"/>
      <c r="AG1407" s="5"/>
      <c r="AH1407" s="5"/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28"/>
      <c r="AW1407" s="28"/>
    </row>
    <row r="1408" spans="2:49" ht="15.6" x14ac:dyDescent="0.3">
      <c r="B1408" s="9"/>
      <c r="C1408" s="9"/>
      <c r="D1408" s="9"/>
      <c r="E1408" s="9"/>
      <c r="F1408" s="9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  <c r="AA1408" s="5"/>
      <c r="AB1408" s="5"/>
      <c r="AC1408" s="5"/>
      <c r="AD1408" s="5"/>
      <c r="AE1408" s="5"/>
      <c r="AF1408" s="5"/>
      <c r="AG1408" s="5"/>
      <c r="AH1408" s="5"/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28"/>
      <c r="AW1408" s="28"/>
    </row>
    <row r="1409" spans="2:49" ht="15.6" x14ac:dyDescent="0.3">
      <c r="B1409" s="9"/>
      <c r="C1409" s="9"/>
      <c r="D1409" s="9"/>
      <c r="E1409" s="9"/>
      <c r="F1409" s="9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  <c r="AA1409" s="5"/>
      <c r="AB1409" s="5"/>
      <c r="AC1409" s="5"/>
      <c r="AD1409" s="5"/>
      <c r="AE1409" s="5"/>
      <c r="AF1409" s="5"/>
      <c r="AG1409" s="5"/>
      <c r="AH1409" s="5"/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28"/>
      <c r="AW1409" s="28"/>
    </row>
    <row r="1410" spans="2:49" ht="15.6" x14ac:dyDescent="0.3">
      <c r="B1410" s="9"/>
      <c r="C1410" s="9"/>
      <c r="D1410" s="9"/>
      <c r="E1410" s="9"/>
      <c r="F1410" s="9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  <c r="AA1410" s="5"/>
      <c r="AB1410" s="5"/>
      <c r="AC1410" s="5"/>
      <c r="AD1410" s="5"/>
      <c r="AE1410" s="5"/>
      <c r="AF1410" s="5"/>
      <c r="AG1410" s="5"/>
      <c r="AH1410" s="5"/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28"/>
      <c r="AW1410" s="28"/>
    </row>
    <row r="1411" spans="2:49" ht="15.6" x14ac:dyDescent="0.3">
      <c r="B1411" s="9"/>
      <c r="C1411" s="9"/>
      <c r="D1411" s="9"/>
      <c r="E1411" s="9"/>
      <c r="F1411" s="9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  <c r="AA1411" s="5"/>
      <c r="AB1411" s="5"/>
      <c r="AC1411" s="5"/>
      <c r="AD1411" s="5"/>
      <c r="AE1411" s="5"/>
      <c r="AF1411" s="5"/>
      <c r="AG1411" s="5"/>
      <c r="AH1411" s="5"/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28"/>
      <c r="AW1411" s="28"/>
    </row>
    <row r="1412" spans="2:49" ht="15.6" x14ac:dyDescent="0.3">
      <c r="B1412" s="9"/>
      <c r="C1412" s="9"/>
      <c r="D1412" s="9"/>
      <c r="E1412" s="9"/>
      <c r="F1412" s="9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  <c r="AA1412" s="5"/>
      <c r="AB1412" s="5"/>
      <c r="AC1412" s="5"/>
      <c r="AD1412" s="5"/>
      <c r="AE1412" s="5"/>
      <c r="AF1412" s="5"/>
      <c r="AG1412" s="5"/>
      <c r="AH1412" s="5"/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28"/>
      <c r="AW1412" s="28"/>
    </row>
    <row r="1413" spans="2:49" ht="15.6" x14ac:dyDescent="0.3">
      <c r="B1413" s="9"/>
      <c r="C1413" s="9"/>
      <c r="D1413" s="9"/>
      <c r="E1413" s="9"/>
      <c r="F1413" s="9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  <c r="AA1413" s="5"/>
      <c r="AB1413" s="5"/>
      <c r="AC1413" s="5"/>
      <c r="AD1413" s="5"/>
      <c r="AE1413" s="5"/>
      <c r="AF1413" s="5"/>
      <c r="AG1413" s="5"/>
      <c r="AH1413" s="5"/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28"/>
      <c r="AW1413" s="28"/>
    </row>
    <row r="1414" spans="2:49" ht="15.6" x14ac:dyDescent="0.3">
      <c r="B1414" s="9"/>
      <c r="C1414" s="9"/>
      <c r="D1414" s="9"/>
      <c r="E1414" s="9"/>
      <c r="F1414" s="9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  <c r="AA1414" s="5"/>
      <c r="AB1414" s="5"/>
      <c r="AC1414" s="5"/>
      <c r="AD1414" s="5"/>
      <c r="AE1414" s="5"/>
      <c r="AF1414" s="5"/>
      <c r="AG1414" s="5"/>
      <c r="AH1414" s="5"/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28"/>
      <c r="AW1414" s="28"/>
    </row>
    <row r="1415" spans="2:49" ht="15.6" x14ac:dyDescent="0.3">
      <c r="B1415" s="9"/>
      <c r="C1415" s="9"/>
      <c r="D1415" s="9"/>
      <c r="E1415" s="9"/>
      <c r="F1415" s="9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  <c r="AA1415" s="5"/>
      <c r="AB1415" s="5"/>
      <c r="AC1415" s="5"/>
      <c r="AD1415" s="5"/>
      <c r="AE1415" s="5"/>
      <c r="AF1415" s="5"/>
      <c r="AG1415" s="5"/>
      <c r="AH1415" s="5"/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28"/>
      <c r="AW1415" s="28"/>
    </row>
    <row r="1416" spans="2:49" ht="15.6" x14ac:dyDescent="0.3">
      <c r="B1416" s="9"/>
      <c r="C1416" s="9"/>
      <c r="D1416" s="9"/>
      <c r="E1416" s="9"/>
      <c r="F1416" s="9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  <c r="AA1416" s="5"/>
      <c r="AB1416" s="5"/>
      <c r="AC1416" s="5"/>
      <c r="AD1416" s="5"/>
      <c r="AE1416" s="5"/>
      <c r="AF1416" s="5"/>
      <c r="AG1416" s="5"/>
      <c r="AH1416" s="5"/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28"/>
      <c r="AW1416" s="28"/>
    </row>
    <row r="1417" spans="2:49" ht="15.6" x14ac:dyDescent="0.3">
      <c r="B1417" s="9"/>
      <c r="C1417" s="9"/>
      <c r="D1417" s="9"/>
      <c r="E1417" s="9"/>
      <c r="F1417" s="9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28"/>
      <c r="AW1417" s="28"/>
    </row>
    <row r="1418" spans="2:49" ht="15.6" x14ac:dyDescent="0.3">
      <c r="B1418" s="9"/>
      <c r="C1418" s="9"/>
      <c r="D1418" s="9"/>
      <c r="E1418" s="9"/>
      <c r="F1418" s="9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  <c r="AA1418" s="5"/>
      <c r="AB1418" s="5"/>
      <c r="AC1418" s="5"/>
      <c r="AD1418" s="5"/>
      <c r="AE1418" s="5"/>
      <c r="AF1418" s="5"/>
      <c r="AG1418" s="5"/>
      <c r="AH1418" s="5"/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28"/>
      <c r="AW1418" s="28"/>
    </row>
    <row r="1419" spans="2:49" ht="15.6" x14ac:dyDescent="0.3">
      <c r="B1419" s="9"/>
      <c r="C1419" s="9"/>
      <c r="D1419" s="9"/>
      <c r="E1419" s="9"/>
      <c r="F1419" s="9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  <c r="AA1419" s="5"/>
      <c r="AB1419" s="5"/>
      <c r="AC1419" s="5"/>
      <c r="AD1419" s="5"/>
      <c r="AE1419" s="5"/>
      <c r="AF1419" s="5"/>
      <c r="AG1419" s="5"/>
      <c r="AH1419" s="5"/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28"/>
      <c r="AW1419" s="28"/>
    </row>
    <row r="1420" spans="2:49" ht="15.6" x14ac:dyDescent="0.3">
      <c r="B1420" s="9"/>
      <c r="C1420" s="9"/>
      <c r="D1420" s="9"/>
      <c r="E1420" s="9"/>
      <c r="F1420" s="9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  <c r="AA1420" s="5"/>
      <c r="AB1420" s="5"/>
      <c r="AC1420" s="5"/>
      <c r="AD1420" s="5"/>
      <c r="AE1420" s="5"/>
      <c r="AF1420" s="5"/>
      <c r="AG1420" s="5"/>
      <c r="AH1420" s="5"/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28"/>
      <c r="AW1420" s="28"/>
    </row>
    <row r="1421" spans="2:49" ht="15.6" x14ac:dyDescent="0.3">
      <c r="B1421" s="9"/>
      <c r="C1421" s="9"/>
      <c r="D1421" s="9"/>
      <c r="E1421" s="9"/>
      <c r="F1421" s="9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  <c r="AA1421" s="5"/>
      <c r="AB1421" s="5"/>
      <c r="AC1421" s="5"/>
      <c r="AD1421" s="5"/>
      <c r="AE1421" s="5"/>
      <c r="AF1421" s="5"/>
      <c r="AG1421" s="5"/>
      <c r="AH1421" s="5"/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28"/>
      <c r="AW1421" s="28"/>
    </row>
    <row r="1422" spans="2:49" ht="15.6" x14ac:dyDescent="0.3">
      <c r="B1422" s="9"/>
      <c r="C1422" s="9"/>
      <c r="D1422" s="9"/>
      <c r="E1422" s="9"/>
      <c r="F1422" s="9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  <c r="AA1422" s="5"/>
      <c r="AB1422" s="5"/>
      <c r="AC1422" s="5"/>
      <c r="AD1422" s="5"/>
      <c r="AE1422" s="5"/>
      <c r="AF1422" s="5"/>
      <c r="AG1422" s="5"/>
      <c r="AH1422" s="5"/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28"/>
      <c r="AW1422" s="28"/>
    </row>
    <row r="1423" spans="2:49" ht="15.6" x14ac:dyDescent="0.3">
      <c r="B1423" s="9"/>
      <c r="C1423" s="9"/>
      <c r="D1423" s="9"/>
      <c r="E1423" s="9"/>
      <c r="F1423" s="9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  <c r="AA1423" s="5"/>
      <c r="AB1423" s="5"/>
      <c r="AC1423" s="5"/>
      <c r="AD1423" s="5"/>
      <c r="AE1423" s="5"/>
      <c r="AF1423" s="5"/>
      <c r="AG1423" s="5"/>
      <c r="AH1423" s="5"/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28"/>
      <c r="AW1423" s="28"/>
    </row>
    <row r="1424" spans="2:49" ht="15.6" x14ac:dyDescent="0.3">
      <c r="B1424" s="9"/>
      <c r="C1424" s="9"/>
      <c r="D1424" s="9"/>
      <c r="E1424" s="9"/>
      <c r="F1424" s="9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  <c r="AA1424" s="5"/>
      <c r="AB1424" s="5"/>
      <c r="AC1424" s="5"/>
      <c r="AD1424" s="5"/>
      <c r="AE1424" s="5"/>
      <c r="AF1424" s="5"/>
      <c r="AG1424" s="5"/>
      <c r="AH1424" s="5"/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28"/>
      <c r="AW1424" s="28"/>
    </row>
    <row r="1425" spans="2:49" ht="15.6" x14ac:dyDescent="0.3">
      <c r="B1425" s="9"/>
      <c r="C1425" s="9"/>
      <c r="D1425" s="9"/>
      <c r="E1425" s="9"/>
      <c r="F1425" s="9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  <c r="AA1425" s="5"/>
      <c r="AB1425" s="5"/>
      <c r="AC1425" s="5"/>
      <c r="AD1425" s="5"/>
      <c r="AE1425" s="5"/>
      <c r="AF1425" s="5"/>
      <c r="AG1425" s="5"/>
      <c r="AH1425" s="5"/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28"/>
      <c r="AW1425" s="28"/>
    </row>
    <row r="1426" spans="2:49" ht="15.6" x14ac:dyDescent="0.3">
      <c r="B1426" s="9"/>
      <c r="C1426" s="9"/>
      <c r="D1426" s="9"/>
      <c r="E1426" s="9"/>
      <c r="F1426" s="9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  <c r="AA1426" s="5"/>
      <c r="AB1426" s="5"/>
      <c r="AC1426" s="5"/>
      <c r="AD1426" s="5"/>
      <c r="AE1426" s="5"/>
      <c r="AF1426" s="5"/>
      <c r="AG1426" s="5"/>
      <c r="AH1426" s="5"/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28"/>
      <c r="AW1426" s="28"/>
    </row>
    <row r="1427" spans="2:49" ht="15.6" x14ac:dyDescent="0.3">
      <c r="B1427" s="9"/>
      <c r="C1427" s="9"/>
      <c r="D1427" s="9"/>
      <c r="E1427" s="9"/>
      <c r="F1427" s="9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  <c r="AA1427" s="5"/>
      <c r="AB1427" s="5"/>
      <c r="AC1427" s="5"/>
      <c r="AD1427" s="5"/>
      <c r="AE1427" s="5"/>
      <c r="AF1427" s="5"/>
      <c r="AG1427" s="5"/>
      <c r="AH1427" s="5"/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28"/>
      <c r="AW1427" s="28"/>
    </row>
    <row r="1428" spans="2:49" ht="15.6" x14ac:dyDescent="0.3">
      <c r="B1428" s="9"/>
      <c r="C1428" s="9"/>
      <c r="D1428" s="9"/>
      <c r="E1428" s="9"/>
      <c r="F1428" s="9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  <c r="AA1428" s="5"/>
      <c r="AB1428" s="5"/>
      <c r="AC1428" s="5"/>
      <c r="AD1428" s="5"/>
      <c r="AE1428" s="5"/>
      <c r="AF1428" s="5"/>
      <c r="AG1428" s="5"/>
      <c r="AH1428" s="5"/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28"/>
      <c r="AW1428" s="28"/>
    </row>
    <row r="1429" spans="2:49" ht="15.6" x14ac:dyDescent="0.3">
      <c r="B1429" s="9"/>
      <c r="C1429" s="9"/>
      <c r="D1429" s="9"/>
      <c r="E1429" s="9"/>
      <c r="F1429" s="9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  <c r="AA1429" s="5"/>
      <c r="AB1429" s="5"/>
      <c r="AC1429" s="5"/>
      <c r="AD1429" s="5"/>
      <c r="AE1429" s="5"/>
      <c r="AF1429" s="5"/>
      <c r="AG1429" s="5"/>
      <c r="AH1429" s="5"/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28"/>
      <c r="AW1429" s="28"/>
    </row>
    <row r="1430" spans="2:49" ht="15.6" x14ac:dyDescent="0.3">
      <c r="B1430" s="9"/>
      <c r="C1430" s="9"/>
      <c r="D1430" s="9"/>
      <c r="E1430" s="9"/>
      <c r="F1430" s="9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  <c r="AA1430" s="5"/>
      <c r="AB1430" s="5"/>
      <c r="AC1430" s="5"/>
      <c r="AD1430" s="5"/>
      <c r="AE1430" s="5"/>
      <c r="AF1430" s="5"/>
      <c r="AG1430" s="5"/>
      <c r="AH1430" s="5"/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28"/>
      <c r="AW1430" s="28"/>
    </row>
    <row r="1431" spans="2:49" ht="15.6" x14ac:dyDescent="0.3">
      <c r="B1431" s="9"/>
      <c r="C1431" s="9"/>
      <c r="D1431" s="9"/>
      <c r="E1431" s="9"/>
      <c r="F1431" s="9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  <c r="AA1431" s="5"/>
      <c r="AB1431" s="5"/>
      <c r="AC1431" s="5"/>
      <c r="AD1431" s="5"/>
      <c r="AE1431" s="5"/>
      <c r="AF1431" s="5"/>
      <c r="AG1431" s="5"/>
      <c r="AH1431" s="5"/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28"/>
      <c r="AW1431" s="28"/>
    </row>
    <row r="1432" spans="2:49" ht="15.6" x14ac:dyDescent="0.3">
      <c r="B1432" s="9"/>
      <c r="C1432" s="9"/>
      <c r="D1432" s="9"/>
      <c r="E1432" s="9"/>
      <c r="F1432" s="9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  <c r="AA1432" s="5"/>
      <c r="AB1432" s="5"/>
      <c r="AC1432" s="5"/>
      <c r="AD1432" s="5"/>
      <c r="AE1432" s="5"/>
      <c r="AF1432" s="5"/>
      <c r="AG1432" s="5"/>
      <c r="AH1432" s="5"/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28"/>
      <c r="AW1432" s="28"/>
    </row>
    <row r="1433" spans="2:49" ht="15.6" x14ac:dyDescent="0.3">
      <c r="B1433" s="9"/>
      <c r="C1433" s="9"/>
      <c r="D1433" s="9"/>
      <c r="E1433" s="9"/>
      <c r="F1433" s="9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  <c r="AA1433" s="5"/>
      <c r="AB1433" s="5"/>
      <c r="AC1433" s="5"/>
      <c r="AD1433" s="5"/>
      <c r="AE1433" s="5"/>
      <c r="AF1433" s="5"/>
      <c r="AG1433" s="5"/>
      <c r="AH1433" s="5"/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28"/>
      <c r="AW1433" s="28"/>
    </row>
    <row r="1434" spans="2:49" ht="15.6" x14ac:dyDescent="0.3">
      <c r="B1434" s="9"/>
      <c r="C1434" s="9"/>
      <c r="D1434" s="9"/>
      <c r="E1434" s="9"/>
      <c r="F1434" s="9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  <c r="AA1434" s="5"/>
      <c r="AB1434" s="5"/>
      <c r="AC1434" s="5"/>
      <c r="AD1434" s="5"/>
      <c r="AE1434" s="5"/>
      <c r="AF1434" s="5"/>
      <c r="AG1434" s="5"/>
      <c r="AH1434" s="5"/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28"/>
      <c r="AW1434" s="28"/>
    </row>
    <row r="1435" spans="2:49" ht="15.6" x14ac:dyDescent="0.3">
      <c r="B1435" s="9"/>
      <c r="C1435" s="9"/>
      <c r="D1435" s="9"/>
      <c r="E1435" s="9"/>
      <c r="F1435" s="9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  <c r="AA1435" s="5"/>
      <c r="AB1435" s="5"/>
      <c r="AC1435" s="5"/>
      <c r="AD1435" s="5"/>
      <c r="AE1435" s="5"/>
      <c r="AF1435" s="5"/>
      <c r="AG1435" s="5"/>
      <c r="AH1435" s="5"/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28"/>
      <c r="AW1435" s="28"/>
    </row>
    <row r="1436" spans="2:49" ht="15.6" x14ac:dyDescent="0.3">
      <c r="B1436" s="9"/>
      <c r="C1436" s="9"/>
      <c r="D1436" s="9"/>
      <c r="E1436" s="9"/>
      <c r="F1436" s="9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  <c r="AA1436" s="5"/>
      <c r="AB1436" s="5"/>
      <c r="AC1436" s="5"/>
      <c r="AD1436" s="5"/>
      <c r="AE1436" s="5"/>
      <c r="AF1436" s="5"/>
      <c r="AG1436" s="5"/>
      <c r="AH1436" s="5"/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28"/>
      <c r="AW1436" s="28"/>
    </row>
    <row r="1437" spans="2:49" ht="15.6" x14ac:dyDescent="0.3">
      <c r="B1437" s="9"/>
      <c r="C1437" s="9"/>
      <c r="D1437" s="9"/>
      <c r="E1437" s="9"/>
      <c r="F1437" s="9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  <c r="AA1437" s="5"/>
      <c r="AB1437" s="5"/>
      <c r="AC1437" s="5"/>
      <c r="AD1437" s="5"/>
      <c r="AE1437" s="5"/>
      <c r="AF1437" s="5"/>
      <c r="AG1437" s="5"/>
      <c r="AH1437" s="5"/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28"/>
      <c r="AW1437" s="28"/>
    </row>
    <row r="1438" spans="2:49" ht="15.6" x14ac:dyDescent="0.3">
      <c r="B1438" s="9"/>
      <c r="C1438" s="9"/>
      <c r="D1438" s="9"/>
      <c r="E1438" s="9"/>
      <c r="F1438" s="9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  <c r="AA1438" s="5"/>
      <c r="AB1438" s="5"/>
      <c r="AC1438" s="5"/>
      <c r="AD1438" s="5"/>
      <c r="AE1438" s="5"/>
      <c r="AF1438" s="5"/>
      <c r="AG1438" s="5"/>
      <c r="AH1438" s="5"/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28"/>
      <c r="AW1438" s="28"/>
    </row>
    <row r="1439" spans="2:49" ht="15.6" x14ac:dyDescent="0.3">
      <c r="B1439" s="9"/>
      <c r="C1439" s="9"/>
      <c r="D1439" s="9"/>
      <c r="E1439" s="9"/>
      <c r="F1439" s="9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  <c r="AA1439" s="5"/>
      <c r="AB1439" s="5"/>
      <c r="AC1439" s="5"/>
      <c r="AD1439" s="5"/>
      <c r="AE1439" s="5"/>
      <c r="AF1439" s="5"/>
      <c r="AG1439" s="5"/>
      <c r="AH1439" s="5"/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28"/>
      <c r="AW1439" s="28"/>
    </row>
    <row r="1440" spans="2:49" ht="15.6" x14ac:dyDescent="0.3">
      <c r="B1440" s="9"/>
      <c r="C1440" s="9"/>
      <c r="D1440" s="9"/>
      <c r="E1440" s="9"/>
      <c r="F1440" s="9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  <c r="AA1440" s="5"/>
      <c r="AB1440" s="5"/>
      <c r="AC1440" s="5"/>
      <c r="AD1440" s="5"/>
      <c r="AE1440" s="5"/>
      <c r="AF1440" s="5"/>
      <c r="AG1440" s="5"/>
      <c r="AH1440" s="5"/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28"/>
      <c r="AW1440" s="28"/>
    </row>
    <row r="1441" spans="2:49" ht="15.6" x14ac:dyDescent="0.3">
      <c r="B1441" s="9"/>
      <c r="C1441" s="9"/>
      <c r="D1441" s="9"/>
      <c r="E1441" s="9"/>
      <c r="F1441" s="9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  <c r="AA1441" s="5"/>
      <c r="AB1441" s="5"/>
      <c r="AC1441" s="5"/>
      <c r="AD1441" s="5"/>
      <c r="AE1441" s="5"/>
      <c r="AF1441" s="5"/>
      <c r="AG1441" s="5"/>
      <c r="AH1441" s="5"/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28"/>
      <c r="AW1441" s="28"/>
    </row>
    <row r="1442" spans="2:49" ht="15.6" x14ac:dyDescent="0.3">
      <c r="B1442" s="9"/>
      <c r="C1442" s="9"/>
      <c r="D1442" s="9"/>
      <c r="E1442" s="9"/>
      <c r="F1442" s="9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  <c r="AA1442" s="5"/>
      <c r="AB1442" s="5"/>
      <c r="AC1442" s="5"/>
      <c r="AD1442" s="5"/>
      <c r="AE1442" s="5"/>
      <c r="AF1442" s="5"/>
      <c r="AG1442" s="5"/>
      <c r="AH1442" s="5"/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28"/>
      <c r="AW1442" s="28"/>
    </row>
    <row r="1443" spans="2:49" ht="15.6" x14ac:dyDescent="0.3">
      <c r="B1443" s="9"/>
      <c r="C1443" s="9"/>
      <c r="D1443" s="9"/>
      <c r="E1443" s="9"/>
      <c r="F1443" s="9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  <c r="AA1443" s="5"/>
      <c r="AB1443" s="5"/>
      <c r="AC1443" s="5"/>
      <c r="AD1443" s="5"/>
      <c r="AE1443" s="5"/>
      <c r="AF1443" s="5"/>
      <c r="AG1443" s="5"/>
      <c r="AH1443" s="5"/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28"/>
      <c r="AW1443" s="28"/>
    </row>
    <row r="1444" spans="2:49" ht="15.6" x14ac:dyDescent="0.3">
      <c r="B1444" s="9"/>
      <c r="C1444" s="9"/>
      <c r="D1444" s="9"/>
      <c r="E1444" s="9"/>
      <c r="F1444" s="9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  <c r="AA1444" s="5"/>
      <c r="AB1444" s="5"/>
      <c r="AC1444" s="5"/>
      <c r="AD1444" s="5"/>
      <c r="AE1444" s="5"/>
      <c r="AF1444" s="5"/>
      <c r="AG1444" s="5"/>
      <c r="AH1444" s="5"/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28"/>
      <c r="AW1444" s="28"/>
    </row>
    <row r="1445" spans="2:49" ht="15.6" x14ac:dyDescent="0.3">
      <c r="B1445" s="9"/>
      <c r="C1445" s="9"/>
      <c r="D1445" s="9"/>
      <c r="E1445" s="9"/>
      <c r="F1445" s="9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  <c r="AA1445" s="5"/>
      <c r="AB1445" s="5"/>
      <c r="AC1445" s="5"/>
      <c r="AD1445" s="5"/>
      <c r="AE1445" s="5"/>
      <c r="AF1445" s="5"/>
      <c r="AG1445" s="5"/>
      <c r="AH1445" s="5"/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28"/>
      <c r="AW1445" s="28"/>
    </row>
    <row r="1446" spans="2:49" ht="15.6" x14ac:dyDescent="0.3">
      <c r="B1446" s="9"/>
      <c r="C1446" s="9"/>
      <c r="D1446" s="9"/>
      <c r="E1446" s="9"/>
      <c r="F1446" s="9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  <c r="AA1446" s="5"/>
      <c r="AB1446" s="5"/>
      <c r="AC1446" s="5"/>
      <c r="AD1446" s="5"/>
      <c r="AE1446" s="5"/>
      <c r="AF1446" s="5"/>
      <c r="AG1446" s="5"/>
      <c r="AH1446" s="5"/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28"/>
      <c r="AW1446" s="28"/>
    </row>
    <row r="1447" spans="2:49" ht="15.6" x14ac:dyDescent="0.3">
      <c r="B1447" s="9"/>
      <c r="C1447" s="9"/>
      <c r="D1447" s="9"/>
      <c r="E1447" s="9"/>
      <c r="F1447" s="9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  <c r="AA1447" s="5"/>
      <c r="AB1447" s="5"/>
      <c r="AC1447" s="5"/>
      <c r="AD1447" s="5"/>
      <c r="AE1447" s="5"/>
      <c r="AF1447" s="5"/>
      <c r="AG1447" s="5"/>
      <c r="AH1447" s="5"/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28"/>
      <c r="AW1447" s="28"/>
    </row>
    <row r="1448" spans="2:49" ht="15.6" x14ac:dyDescent="0.3">
      <c r="B1448" s="9"/>
      <c r="C1448" s="9"/>
      <c r="D1448" s="9"/>
      <c r="E1448" s="9"/>
      <c r="F1448" s="9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  <c r="AA1448" s="5"/>
      <c r="AB1448" s="5"/>
      <c r="AC1448" s="5"/>
      <c r="AD1448" s="5"/>
      <c r="AE1448" s="5"/>
      <c r="AF1448" s="5"/>
      <c r="AG1448" s="5"/>
      <c r="AH1448" s="5"/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28"/>
      <c r="AW1448" s="28"/>
    </row>
    <row r="1449" spans="2:49" ht="15.6" x14ac:dyDescent="0.3">
      <c r="B1449" s="9"/>
      <c r="C1449" s="9"/>
      <c r="D1449" s="9"/>
      <c r="E1449" s="9"/>
      <c r="F1449" s="9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  <c r="AA1449" s="5"/>
      <c r="AB1449" s="5"/>
      <c r="AC1449" s="5"/>
      <c r="AD1449" s="5"/>
      <c r="AE1449" s="5"/>
      <c r="AF1449" s="5"/>
      <c r="AG1449" s="5"/>
      <c r="AH1449" s="5"/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28"/>
      <c r="AW1449" s="28"/>
    </row>
    <row r="1450" spans="2:49" ht="15.6" x14ac:dyDescent="0.3">
      <c r="B1450" s="9"/>
      <c r="C1450" s="9"/>
      <c r="D1450" s="9"/>
      <c r="E1450" s="9"/>
      <c r="F1450" s="9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  <c r="AA1450" s="5"/>
      <c r="AB1450" s="5"/>
      <c r="AC1450" s="5"/>
      <c r="AD1450" s="5"/>
      <c r="AE1450" s="5"/>
      <c r="AF1450" s="5"/>
      <c r="AG1450" s="5"/>
      <c r="AH1450" s="5"/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28"/>
      <c r="AW1450" s="28"/>
    </row>
    <row r="1451" spans="2:49" ht="15.6" x14ac:dyDescent="0.3">
      <c r="B1451" s="9"/>
      <c r="C1451" s="9"/>
      <c r="D1451" s="9"/>
      <c r="E1451" s="9"/>
      <c r="F1451" s="9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  <c r="AA1451" s="5"/>
      <c r="AB1451" s="5"/>
      <c r="AC1451" s="5"/>
      <c r="AD1451" s="5"/>
      <c r="AE1451" s="5"/>
      <c r="AF1451" s="5"/>
      <c r="AG1451" s="5"/>
      <c r="AH1451" s="5"/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28"/>
      <c r="AW1451" s="28"/>
    </row>
    <row r="1452" spans="2:49" ht="15.6" x14ac:dyDescent="0.3">
      <c r="B1452" s="9"/>
      <c r="C1452" s="9"/>
      <c r="D1452" s="9"/>
      <c r="E1452" s="9"/>
      <c r="F1452" s="9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  <c r="AA1452" s="5"/>
      <c r="AB1452" s="5"/>
      <c r="AC1452" s="5"/>
      <c r="AD1452" s="5"/>
      <c r="AE1452" s="5"/>
      <c r="AF1452" s="5"/>
      <c r="AG1452" s="5"/>
      <c r="AH1452" s="5"/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28"/>
      <c r="AW1452" s="28"/>
    </row>
    <row r="1453" spans="2:49" ht="15.6" x14ac:dyDescent="0.3">
      <c r="B1453" s="9"/>
      <c r="C1453" s="9"/>
      <c r="D1453" s="9"/>
      <c r="E1453" s="9"/>
      <c r="F1453" s="9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  <c r="AA1453" s="5"/>
      <c r="AB1453" s="5"/>
      <c r="AC1453" s="5"/>
      <c r="AD1453" s="5"/>
      <c r="AE1453" s="5"/>
      <c r="AF1453" s="5"/>
      <c r="AG1453" s="5"/>
      <c r="AH1453" s="5"/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28"/>
      <c r="AW1453" s="28"/>
    </row>
    <row r="1454" spans="2:49" ht="15.6" x14ac:dyDescent="0.3">
      <c r="B1454" s="9"/>
      <c r="C1454" s="9"/>
      <c r="D1454" s="9"/>
      <c r="E1454" s="9"/>
      <c r="F1454" s="9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  <c r="AA1454" s="5"/>
      <c r="AB1454" s="5"/>
      <c r="AC1454" s="5"/>
      <c r="AD1454" s="5"/>
      <c r="AE1454" s="5"/>
      <c r="AF1454" s="5"/>
      <c r="AG1454" s="5"/>
      <c r="AH1454" s="5"/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28"/>
      <c r="AW1454" s="28"/>
    </row>
    <row r="1455" spans="2:49" ht="15.6" x14ac:dyDescent="0.3">
      <c r="B1455" s="9"/>
      <c r="C1455" s="9"/>
      <c r="D1455" s="9"/>
      <c r="E1455" s="9"/>
      <c r="F1455" s="9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  <c r="AA1455" s="5"/>
      <c r="AB1455" s="5"/>
      <c r="AC1455" s="5"/>
      <c r="AD1455" s="5"/>
      <c r="AE1455" s="5"/>
      <c r="AF1455" s="5"/>
      <c r="AG1455" s="5"/>
      <c r="AH1455" s="5"/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28"/>
      <c r="AW1455" s="28"/>
    </row>
    <row r="1456" spans="2:49" ht="15.6" x14ac:dyDescent="0.3">
      <c r="B1456" s="9"/>
      <c r="C1456" s="9"/>
      <c r="D1456" s="9"/>
      <c r="E1456" s="9"/>
      <c r="F1456" s="9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  <c r="AA1456" s="5"/>
      <c r="AB1456" s="5"/>
      <c r="AC1456" s="5"/>
      <c r="AD1456" s="5"/>
      <c r="AE1456" s="5"/>
      <c r="AF1456" s="5"/>
      <c r="AG1456" s="5"/>
      <c r="AH1456" s="5"/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28"/>
      <c r="AW1456" s="28"/>
    </row>
    <row r="1457" spans="2:49" ht="15.6" x14ac:dyDescent="0.3">
      <c r="B1457" s="9"/>
      <c r="C1457" s="9"/>
      <c r="D1457" s="9"/>
      <c r="E1457" s="9"/>
      <c r="F1457" s="9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  <c r="AA1457" s="5"/>
      <c r="AB1457" s="5"/>
      <c r="AC1457" s="5"/>
      <c r="AD1457" s="5"/>
      <c r="AE1457" s="5"/>
      <c r="AF1457" s="5"/>
      <c r="AG1457" s="5"/>
      <c r="AH1457" s="5"/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28"/>
      <c r="AW1457" s="28"/>
    </row>
    <row r="1458" spans="2:49" ht="15.6" x14ac:dyDescent="0.3">
      <c r="B1458" s="9"/>
      <c r="C1458" s="9"/>
      <c r="D1458" s="9"/>
      <c r="E1458" s="9"/>
      <c r="F1458" s="9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  <c r="AA1458" s="5"/>
      <c r="AB1458" s="5"/>
      <c r="AC1458" s="5"/>
      <c r="AD1458" s="5"/>
      <c r="AE1458" s="5"/>
      <c r="AF1458" s="5"/>
      <c r="AG1458" s="5"/>
      <c r="AH1458" s="5"/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28"/>
      <c r="AW1458" s="28"/>
    </row>
    <row r="1459" spans="2:49" ht="15.6" x14ac:dyDescent="0.3">
      <c r="B1459" s="9"/>
      <c r="C1459" s="9"/>
      <c r="D1459" s="9"/>
      <c r="E1459" s="9"/>
      <c r="F1459" s="9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  <c r="AA1459" s="5"/>
      <c r="AB1459" s="5"/>
      <c r="AC1459" s="5"/>
      <c r="AD1459" s="5"/>
      <c r="AE1459" s="5"/>
      <c r="AF1459" s="5"/>
      <c r="AG1459" s="5"/>
      <c r="AH1459" s="5"/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28"/>
      <c r="AW1459" s="28"/>
    </row>
    <row r="1460" spans="2:49" ht="15.6" x14ac:dyDescent="0.3">
      <c r="B1460" s="9"/>
      <c r="C1460" s="9"/>
      <c r="D1460" s="9"/>
      <c r="E1460" s="9"/>
      <c r="F1460" s="9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  <c r="AA1460" s="5"/>
      <c r="AB1460" s="5"/>
      <c r="AC1460" s="5"/>
      <c r="AD1460" s="5"/>
      <c r="AE1460" s="5"/>
      <c r="AF1460" s="5"/>
      <c r="AG1460" s="5"/>
      <c r="AH1460" s="5"/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28"/>
      <c r="AW1460" s="28"/>
    </row>
    <row r="1461" spans="2:49" ht="15.6" x14ac:dyDescent="0.3">
      <c r="B1461" s="9"/>
      <c r="C1461" s="9"/>
      <c r="D1461" s="9"/>
      <c r="E1461" s="9"/>
      <c r="F1461" s="9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  <c r="AA1461" s="5"/>
      <c r="AB1461" s="5"/>
      <c r="AC1461" s="5"/>
      <c r="AD1461" s="5"/>
      <c r="AE1461" s="5"/>
      <c r="AF1461" s="5"/>
      <c r="AG1461" s="5"/>
      <c r="AH1461" s="5"/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28"/>
      <c r="AW1461" s="28"/>
    </row>
    <row r="1462" spans="2:49" ht="15.6" x14ac:dyDescent="0.3">
      <c r="B1462" s="9"/>
      <c r="C1462" s="9"/>
      <c r="D1462" s="9"/>
      <c r="E1462" s="9"/>
      <c r="F1462" s="9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  <c r="AA1462" s="5"/>
      <c r="AB1462" s="5"/>
      <c r="AC1462" s="5"/>
      <c r="AD1462" s="5"/>
      <c r="AE1462" s="5"/>
      <c r="AF1462" s="5"/>
      <c r="AG1462" s="5"/>
      <c r="AH1462" s="5"/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28"/>
      <c r="AW1462" s="28"/>
    </row>
    <row r="1463" spans="2:49" ht="15.6" x14ac:dyDescent="0.3">
      <c r="B1463" s="9"/>
      <c r="C1463" s="9"/>
      <c r="D1463" s="9"/>
      <c r="E1463" s="9"/>
      <c r="F1463" s="9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  <c r="AA1463" s="5"/>
      <c r="AB1463" s="5"/>
      <c r="AC1463" s="5"/>
      <c r="AD1463" s="5"/>
      <c r="AE1463" s="5"/>
      <c r="AF1463" s="5"/>
      <c r="AG1463" s="5"/>
      <c r="AH1463" s="5"/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28"/>
      <c r="AW1463" s="28"/>
    </row>
    <row r="1464" spans="2:49" ht="15.6" x14ac:dyDescent="0.3">
      <c r="B1464" s="9"/>
      <c r="C1464" s="9"/>
      <c r="D1464" s="9"/>
      <c r="E1464" s="9"/>
      <c r="F1464" s="9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  <c r="AA1464" s="5"/>
      <c r="AB1464" s="5"/>
      <c r="AC1464" s="5"/>
      <c r="AD1464" s="5"/>
      <c r="AE1464" s="5"/>
      <c r="AF1464" s="5"/>
      <c r="AG1464" s="5"/>
      <c r="AH1464" s="5"/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28"/>
      <c r="AW1464" s="28"/>
    </row>
    <row r="1465" spans="2:49" ht="15.6" x14ac:dyDescent="0.3">
      <c r="B1465" s="9"/>
      <c r="C1465" s="9"/>
      <c r="D1465" s="9"/>
      <c r="E1465" s="9"/>
      <c r="F1465" s="9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  <c r="AA1465" s="5"/>
      <c r="AB1465" s="5"/>
      <c r="AC1465" s="5"/>
      <c r="AD1465" s="5"/>
      <c r="AE1465" s="5"/>
      <c r="AF1465" s="5"/>
      <c r="AG1465" s="5"/>
      <c r="AH1465" s="5"/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28"/>
      <c r="AW1465" s="28"/>
    </row>
    <row r="1466" spans="2:49" ht="15.6" x14ac:dyDescent="0.3">
      <c r="B1466" s="9"/>
      <c r="C1466" s="9"/>
      <c r="D1466" s="9"/>
      <c r="E1466" s="9"/>
      <c r="F1466" s="9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  <c r="AA1466" s="5"/>
      <c r="AB1466" s="5"/>
      <c r="AC1466" s="5"/>
      <c r="AD1466" s="5"/>
      <c r="AE1466" s="5"/>
      <c r="AF1466" s="5"/>
      <c r="AG1466" s="5"/>
      <c r="AH1466" s="5"/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28"/>
      <c r="AW1466" s="28"/>
    </row>
    <row r="1467" spans="2:49" ht="15.6" x14ac:dyDescent="0.3">
      <c r="B1467" s="9"/>
      <c r="C1467" s="9"/>
      <c r="D1467" s="9"/>
      <c r="E1467" s="9"/>
      <c r="F1467" s="9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  <c r="AA1467" s="5"/>
      <c r="AB1467" s="5"/>
      <c r="AC1467" s="5"/>
      <c r="AD1467" s="5"/>
      <c r="AE1467" s="5"/>
      <c r="AF1467" s="5"/>
      <c r="AG1467" s="5"/>
      <c r="AH1467" s="5"/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28"/>
      <c r="AW1467" s="28"/>
    </row>
    <row r="1468" spans="2:49" ht="15.6" x14ac:dyDescent="0.3">
      <c r="B1468" s="9"/>
      <c r="C1468" s="9"/>
      <c r="D1468" s="9"/>
      <c r="E1468" s="9"/>
      <c r="F1468" s="9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  <c r="AA1468" s="5"/>
      <c r="AB1468" s="5"/>
      <c r="AC1468" s="5"/>
      <c r="AD1468" s="5"/>
      <c r="AE1468" s="5"/>
      <c r="AF1468" s="5"/>
      <c r="AG1468" s="5"/>
      <c r="AH1468" s="5"/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28"/>
      <c r="AW1468" s="28"/>
    </row>
    <row r="1469" spans="2:49" ht="15.6" x14ac:dyDescent="0.3">
      <c r="B1469" s="9"/>
      <c r="C1469" s="9"/>
      <c r="D1469" s="9"/>
      <c r="E1469" s="9"/>
      <c r="F1469" s="9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  <c r="AA1469" s="5"/>
      <c r="AB1469" s="5"/>
      <c r="AC1469" s="5"/>
      <c r="AD1469" s="5"/>
      <c r="AE1469" s="5"/>
      <c r="AF1469" s="5"/>
      <c r="AG1469" s="5"/>
      <c r="AH1469" s="5"/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28"/>
      <c r="AW1469" s="28"/>
    </row>
    <row r="1470" spans="2:49" ht="15.6" x14ac:dyDescent="0.3">
      <c r="B1470" s="9"/>
      <c r="C1470" s="9"/>
      <c r="D1470" s="9"/>
      <c r="E1470" s="9"/>
      <c r="F1470" s="9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  <c r="AA1470" s="5"/>
      <c r="AB1470" s="5"/>
      <c r="AC1470" s="5"/>
      <c r="AD1470" s="5"/>
      <c r="AE1470" s="5"/>
      <c r="AF1470" s="5"/>
      <c r="AG1470" s="5"/>
      <c r="AH1470" s="5"/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28"/>
      <c r="AW1470" s="28"/>
    </row>
    <row r="1471" spans="2:49" ht="15.6" x14ac:dyDescent="0.3">
      <c r="B1471" s="9"/>
      <c r="C1471" s="9"/>
      <c r="D1471" s="9"/>
      <c r="E1471" s="9"/>
      <c r="F1471" s="9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  <c r="AA1471" s="5"/>
      <c r="AB1471" s="5"/>
      <c r="AC1471" s="5"/>
      <c r="AD1471" s="5"/>
      <c r="AE1471" s="5"/>
      <c r="AF1471" s="5"/>
      <c r="AG1471" s="5"/>
      <c r="AH1471" s="5"/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28"/>
      <c r="AW1471" s="28"/>
    </row>
    <row r="1472" spans="2:49" ht="15.6" x14ac:dyDescent="0.3">
      <c r="B1472" s="9"/>
      <c r="C1472" s="9"/>
      <c r="D1472" s="9"/>
      <c r="E1472" s="9"/>
      <c r="F1472" s="9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  <c r="AA1472" s="5"/>
      <c r="AB1472" s="5"/>
      <c r="AC1472" s="5"/>
      <c r="AD1472" s="5"/>
      <c r="AE1472" s="5"/>
      <c r="AF1472" s="5"/>
      <c r="AG1472" s="5"/>
      <c r="AH1472" s="5"/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28"/>
      <c r="AW1472" s="28"/>
    </row>
    <row r="1473" spans="2:49" ht="15.6" x14ac:dyDescent="0.3">
      <c r="B1473" s="9"/>
      <c r="C1473" s="9"/>
      <c r="D1473" s="9"/>
      <c r="E1473" s="9"/>
      <c r="F1473" s="9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  <c r="AA1473" s="5"/>
      <c r="AB1473" s="5"/>
      <c r="AC1473" s="5"/>
      <c r="AD1473" s="5"/>
      <c r="AE1473" s="5"/>
      <c r="AF1473" s="5"/>
      <c r="AG1473" s="5"/>
      <c r="AH1473" s="5"/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28"/>
      <c r="AW1473" s="28"/>
    </row>
    <row r="1474" spans="2:49" ht="15.6" x14ac:dyDescent="0.3">
      <c r="B1474" s="9"/>
      <c r="C1474" s="9"/>
      <c r="D1474" s="9"/>
      <c r="E1474" s="9"/>
      <c r="F1474" s="9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  <c r="AA1474" s="5"/>
      <c r="AB1474" s="5"/>
      <c r="AC1474" s="5"/>
      <c r="AD1474" s="5"/>
      <c r="AE1474" s="5"/>
      <c r="AF1474" s="5"/>
      <c r="AG1474" s="5"/>
      <c r="AH1474" s="5"/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28"/>
      <c r="AW1474" s="28"/>
    </row>
    <row r="1475" spans="2:49" ht="15.6" x14ac:dyDescent="0.3">
      <c r="B1475" s="9"/>
      <c r="C1475" s="9"/>
      <c r="D1475" s="9"/>
      <c r="E1475" s="9"/>
      <c r="F1475" s="9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  <c r="AA1475" s="5"/>
      <c r="AB1475" s="5"/>
      <c r="AC1475" s="5"/>
      <c r="AD1475" s="5"/>
      <c r="AE1475" s="5"/>
      <c r="AF1475" s="5"/>
      <c r="AG1475" s="5"/>
      <c r="AH1475" s="5"/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28"/>
      <c r="AW1475" s="28"/>
    </row>
    <row r="1476" spans="2:49" ht="15.6" x14ac:dyDescent="0.3">
      <c r="B1476" s="9"/>
      <c r="C1476" s="9"/>
      <c r="D1476" s="9"/>
      <c r="E1476" s="9"/>
      <c r="F1476" s="9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  <c r="AA1476" s="5"/>
      <c r="AB1476" s="5"/>
      <c r="AC1476" s="5"/>
      <c r="AD1476" s="5"/>
      <c r="AE1476" s="5"/>
      <c r="AF1476" s="5"/>
      <c r="AG1476" s="5"/>
      <c r="AH1476" s="5"/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28"/>
      <c r="AW1476" s="28"/>
    </row>
    <row r="1477" spans="2:49" ht="15.6" x14ac:dyDescent="0.3">
      <c r="B1477" s="9"/>
      <c r="C1477" s="9"/>
      <c r="D1477" s="9"/>
      <c r="E1477" s="9"/>
      <c r="F1477" s="9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  <c r="AA1477" s="5"/>
      <c r="AB1477" s="5"/>
      <c r="AC1477" s="5"/>
      <c r="AD1477" s="5"/>
      <c r="AE1477" s="5"/>
      <c r="AF1477" s="5"/>
      <c r="AG1477" s="5"/>
      <c r="AH1477" s="5"/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28"/>
      <c r="AW1477" s="28"/>
    </row>
    <row r="1478" spans="2:49" ht="15.6" x14ac:dyDescent="0.3">
      <c r="B1478" s="9"/>
      <c r="C1478" s="9"/>
      <c r="D1478" s="9"/>
      <c r="E1478" s="9"/>
      <c r="F1478" s="9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  <c r="AA1478" s="5"/>
      <c r="AB1478" s="5"/>
      <c r="AC1478" s="5"/>
      <c r="AD1478" s="5"/>
      <c r="AE1478" s="5"/>
      <c r="AF1478" s="5"/>
      <c r="AG1478" s="5"/>
      <c r="AH1478" s="5"/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28"/>
      <c r="AW1478" s="28"/>
    </row>
    <row r="1479" spans="2:49" ht="15.6" x14ac:dyDescent="0.3">
      <c r="B1479" s="9"/>
      <c r="C1479" s="9"/>
      <c r="D1479" s="9"/>
      <c r="E1479" s="9"/>
      <c r="F1479" s="9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  <c r="AA1479" s="5"/>
      <c r="AB1479" s="5"/>
      <c r="AC1479" s="5"/>
      <c r="AD1479" s="5"/>
      <c r="AE1479" s="5"/>
      <c r="AF1479" s="5"/>
      <c r="AG1479" s="5"/>
      <c r="AH1479" s="5"/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28"/>
      <c r="AW1479" s="28"/>
    </row>
    <row r="1480" spans="2:49" ht="15.6" x14ac:dyDescent="0.3">
      <c r="B1480" s="9"/>
      <c r="C1480" s="9"/>
      <c r="D1480" s="9"/>
      <c r="E1480" s="9"/>
      <c r="F1480" s="9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  <c r="AA1480" s="5"/>
      <c r="AB1480" s="5"/>
      <c r="AC1480" s="5"/>
      <c r="AD1480" s="5"/>
      <c r="AE1480" s="5"/>
      <c r="AF1480" s="5"/>
      <c r="AG1480" s="5"/>
      <c r="AH1480" s="5"/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28"/>
      <c r="AW1480" s="28"/>
    </row>
    <row r="1481" spans="2:49" ht="15.6" x14ac:dyDescent="0.3">
      <c r="B1481" s="9"/>
      <c r="C1481" s="9"/>
      <c r="D1481" s="9"/>
      <c r="E1481" s="9"/>
      <c r="F1481" s="9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  <c r="AA1481" s="5"/>
      <c r="AB1481" s="5"/>
      <c r="AC1481" s="5"/>
      <c r="AD1481" s="5"/>
      <c r="AE1481" s="5"/>
      <c r="AF1481" s="5"/>
      <c r="AG1481" s="5"/>
      <c r="AH1481" s="5"/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28"/>
      <c r="AW1481" s="28"/>
    </row>
    <row r="1482" spans="2:49" ht="15.6" x14ac:dyDescent="0.3">
      <c r="B1482" s="9"/>
      <c r="C1482" s="9"/>
      <c r="D1482" s="9"/>
      <c r="E1482" s="9"/>
      <c r="F1482" s="9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  <c r="AA1482" s="5"/>
      <c r="AB1482" s="5"/>
      <c r="AC1482" s="5"/>
      <c r="AD1482" s="5"/>
      <c r="AE1482" s="5"/>
      <c r="AF1482" s="5"/>
      <c r="AG1482" s="5"/>
      <c r="AH1482" s="5"/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28"/>
      <c r="AW1482" s="28"/>
    </row>
    <row r="1483" spans="2:49" ht="15.6" x14ac:dyDescent="0.3">
      <c r="B1483" s="9"/>
      <c r="C1483" s="9"/>
      <c r="D1483" s="9"/>
      <c r="E1483" s="9"/>
      <c r="F1483" s="9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  <c r="AA1483" s="5"/>
      <c r="AB1483" s="5"/>
      <c r="AC1483" s="5"/>
      <c r="AD1483" s="5"/>
      <c r="AE1483" s="5"/>
      <c r="AF1483" s="5"/>
      <c r="AG1483" s="5"/>
      <c r="AH1483" s="5"/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28"/>
      <c r="AW1483" s="28"/>
    </row>
    <row r="1484" spans="2:49" ht="15.6" x14ac:dyDescent="0.3">
      <c r="B1484" s="9"/>
      <c r="C1484" s="9"/>
      <c r="D1484" s="9"/>
      <c r="E1484" s="9"/>
      <c r="F1484" s="9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  <c r="AA1484" s="5"/>
      <c r="AB1484" s="5"/>
      <c r="AC1484" s="5"/>
      <c r="AD1484" s="5"/>
      <c r="AE1484" s="5"/>
      <c r="AF1484" s="5"/>
      <c r="AG1484" s="5"/>
      <c r="AH1484" s="5"/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28"/>
      <c r="AW1484" s="28"/>
    </row>
    <row r="1485" spans="2:49" ht="15.6" x14ac:dyDescent="0.3">
      <c r="B1485" s="9"/>
      <c r="C1485" s="9"/>
      <c r="D1485" s="9"/>
      <c r="E1485" s="9"/>
      <c r="F1485" s="9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  <c r="AA1485" s="5"/>
      <c r="AB1485" s="5"/>
      <c r="AC1485" s="5"/>
      <c r="AD1485" s="5"/>
      <c r="AE1485" s="5"/>
      <c r="AF1485" s="5"/>
      <c r="AG1485" s="5"/>
      <c r="AH1485" s="5"/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28"/>
      <c r="AW1485" s="28"/>
    </row>
    <row r="1486" spans="2:49" ht="15.6" x14ac:dyDescent="0.3">
      <c r="B1486" s="9"/>
      <c r="C1486" s="9"/>
      <c r="D1486" s="9"/>
      <c r="E1486" s="9"/>
      <c r="F1486" s="9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  <c r="AA1486" s="5"/>
      <c r="AB1486" s="5"/>
      <c r="AC1486" s="5"/>
      <c r="AD1486" s="5"/>
      <c r="AE1486" s="5"/>
      <c r="AF1486" s="5"/>
      <c r="AG1486" s="5"/>
      <c r="AH1486" s="5"/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28"/>
      <c r="AW1486" s="28"/>
    </row>
    <row r="1487" spans="2:49" ht="15.6" x14ac:dyDescent="0.3">
      <c r="B1487" s="9"/>
      <c r="C1487" s="9"/>
      <c r="D1487" s="9"/>
      <c r="E1487" s="9"/>
      <c r="F1487" s="9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  <c r="AA1487" s="5"/>
      <c r="AB1487" s="5"/>
      <c r="AC1487" s="5"/>
      <c r="AD1487" s="5"/>
      <c r="AE1487" s="5"/>
      <c r="AF1487" s="5"/>
      <c r="AG1487" s="5"/>
      <c r="AH1487" s="5"/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28"/>
      <c r="AW1487" s="28"/>
    </row>
    <row r="1488" spans="2:49" ht="15.6" x14ac:dyDescent="0.3">
      <c r="B1488" s="9"/>
      <c r="C1488" s="9"/>
      <c r="D1488" s="9"/>
      <c r="E1488" s="9"/>
      <c r="F1488" s="9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  <c r="AA1488" s="5"/>
      <c r="AB1488" s="5"/>
      <c r="AC1488" s="5"/>
      <c r="AD1488" s="5"/>
      <c r="AE1488" s="5"/>
      <c r="AF1488" s="5"/>
      <c r="AG1488" s="5"/>
      <c r="AH1488" s="5"/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28"/>
      <c r="AW1488" s="28"/>
    </row>
    <row r="1489" spans="2:49" ht="15.6" x14ac:dyDescent="0.3">
      <c r="B1489" s="9"/>
      <c r="C1489" s="9"/>
      <c r="D1489" s="9"/>
      <c r="E1489" s="9"/>
      <c r="F1489" s="9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  <c r="AA1489" s="5"/>
      <c r="AB1489" s="5"/>
      <c r="AC1489" s="5"/>
      <c r="AD1489" s="5"/>
      <c r="AE1489" s="5"/>
      <c r="AF1489" s="5"/>
      <c r="AG1489" s="5"/>
      <c r="AH1489" s="5"/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28"/>
      <c r="AW1489" s="28"/>
    </row>
    <row r="1490" spans="2:49" ht="15.6" x14ac:dyDescent="0.3">
      <c r="B1490" s="9"/>
      <c r="C1490" s="9"/>
      <c r="D1490" s="9"/>
      <c r="E1490" s="9"/>
      <c r="F1490" s="9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  <c r="AA1490" s="5"/>
      <c r="AB1490" s="5"/>
      <c r="AC1490" s="5"/>
      <c r="AD1490" s="5"/>
      <c r="AE1490" s="5"/>
      <c r="AF1490" s="5"/>
      <c r="AG1490" s="5"/>
      <c r="AH1490" s="5"/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28"/>
      <c r="AW1490" s="28"/>
    </row>
    <row r="1491" spans="2:49" ht="15.6" x14ac:dyDescent="0.3">
      <c r="B1491" s="9"/>
      <c r="C1491" s="9"/>
      <c r="D1491" s="9"/>
      <c r="E1491" s="9"/>
      <c r="F1491" s="9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  <c r="AA1491" s="5"/>
      <c r="AB1491" s="5"/>
      <c r="AC1491" s="5"/>
      <c r="AD1491" s="5"/>
      <c r="AE1491" s="5"/>
      <c r="AF1491" s="5"/>
      <c r="AG1491" s="5"/>
      <c r="AH1491" s="5"/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28"/>
      <c r="AW1491" s="28"/>
    </row>
    <row r="1492" spans="2:49" ht="15.6" x14ac:dyDescent="0.3">
      <c r="B1492" s="9"/>
      <c r="C1492" s="9"/>
      <c r="D1492" s="9"/>
      <c r="E1492" s="9"/>
      <c r="F1492" s="9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  <c r="AA1492" s="5"/>
      <c r="AB1492" s="5"/>
      <c r="AC1492" s="5"/>
      <c r="AD1492" s="5"/>
      <c r="AE1492" s="5"/>
      <c r="AF1492" s="5"/>
      <c r="AG1492" s="5"/>
      <c r="AH1492" s="5"/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28"/>
      <c r="AW1492" s="28"/>
    </row>
    <row r="1493" spans="2:49" ht="15.6" x14ac:dyDescent="0.3">
      <c r="B1493" s="9"/>
      <c r="C1493" s="9"/>
      <c r="D1493" s="9"/>
      <c r="E1493" s="9"/>
      <c r="F1493" s="9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  <c r="AA1493" s="5"/>
      <c r="AB1493" s="5"/>
      <c r="AC1493" s="5"/>
      <c r="AD1493" s="5"/>
      <c r="AE1493" s="5"/>
      <c r="AF1493" s="5"/>
      <c r="AG1493" s="5"/>
      <c r="AH1493" s="5"/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28"/>
      <c r="AW1493" s="28"/>
    </row>
    <row r="1494" spans="2:49" ht="15.6" x14ac:dyDescent="0.3">
      <c r="B1494" s="9"/>
      <c r="C1494" s="9"/>
      <c r="D1494" s="9"/>
      <c r="E1494" s="9"/>
      <c r="F1494" s="9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  <c r="AA1494" s="5"/>
      <c r="AB1494" s="5"/>
      <c r="AC1494" s="5"/>
      <c r="AD1494" s="5"/>
      <c r="AE1494" s="5"/>
      <c r="AF1494" s="5"/>
      <c r="AG1494" s="5"/>
      <c r="AH1494" s="5"/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28"/>
      <c r="AW1494" s="28"/>
    </row>
    <row r="1495" spans="2:49" ht="15.6" x14ac:dyDescent="0.3">
      <c r="B1495" s="9"/>
      <c r="C1495" s="9"/>
      <c r="D1495" s="9"/>
      <c r="E1495" s="9"/>
      <c r="F1495" s="9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  <c r="AA1495" s="5"/>
      <c r="AB1495" s="5"/>
      <c r="AC1495" s="5"/>
      <c r="AD1495" s="5"/>
      <c r="AE1495" s="5"/>
      <c r="AF1495" s="5"/>
      <c r="AG1495" s="5"/>
      <c r="AH1495" s="5"/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28"/>
      <c r="AW1495" s="28"/>
    </row>
    <row r="1496" spans="2:49" ht="15.6" x14ac:dyDescent="0.3">
      <c r="B1496" s="9"/>
      <c r="C1496" s="9"/>
      <c r="D1496" s="9"/>
      <c r="E1496" s="9"/>
      <c r="F1496" s="9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  <c r="AA1496" s="5"/>
      <c r="AB1496" s="5"/>
      <c r="AC1496" s="5"/>
      <c r="AD1496" s="5"/>
      <c r="AE1496" s="5"/>
      <c r="AF1496" s="5"/>
      <c r="AG1496" s="5"/>
      <c r="AH1496" s="5"/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28"/>
      <c r="AW1496" s="28"/>
    </row>
    <row r="1497" spans="2:49" ht="15.6" x14ac:dyDescent="0.3">
      <c r="B1497" s="9"/>
      <c r="C1497" s="9"/>
      <c r="D1497" s="9"/>
      <c r="E1497" s="9"/>
      <c r="F1497" s="9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  <c r="AA1497" s="5"/>
      <c r="AB1497" s="5"/>
      <c r="AC1497" s="5"/>
      <c r="AD1497" s="5"/>
      <c r="AE1497" s="5"/>
      <c r="AF1497" s="5"/>
      <c r="AG1497" s="5"/>
      <c r="AH1497" s="5"/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28"/>
      <c r="AW1497" s="28"/>
    </row>
    <row r="1498" spans="2:49" ht="15.6" x14ac:dyDescent="0.3">
      <c r="B1498" s="9"/>
      <c r="C1498" s="9"/>
      <c r="D1498" s="9"/>
      <c r="E1498" s="9"/>
      <c r="F1498" s="9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  <c r="AA1498" s="5"/>
      <c r="AB1498" s="5"/>
      <c r="AC1498" s="5"/>
      <c r="AD1498" s="5"/>
      <c r="AE1498" s="5"/>
      <c r="AF1498" s="5"/>
      <c r="AG1498" s="5"/>
      <c r="AH1498" s="5"/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28"/>
      <c r="AW1498" s="28"/>
    </row>
    <row r="1499" spans="2:49" ht="15.6" x14ac:dyDescent="0.3">
      <c r="B1499" s="9"/>
      <c r="C1499" s="9"/>
      <c r="D1499" s="9"/>
      <c r="E1499" s="9"/>
      <c r="F1499" s="9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  <c r="AA1499" s="5"/>
      <c r="AB1499" s="5"/>
      <c r="AC1499" s="5"/>
      <c r="AD1499" s="5"/>
      <c r="AE1499" s="5"/>
      <c r="AF1499" s="5"/>
      <c r="AG1499" s="5"/>
      <c r="AH1499" s="5"/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28"/>
      <c r="AW1499" s="28"/>
    </row>
    <row r="1500" spans="2:49" ht="15.6" x14ac:dyDescent="0.3">
      <c r="B1500" s="9"/>
      <c r="C1500" s="9"/>
      <c r="D1500" s="9"/>
      <c r="E1500" s="9"/>
      <c r="F1500" s="9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  <c r="AA1500" s="5"/>
      <c r="AB1500" s="5"/>
      <c r="AC1500" s="5"/>
      <c r="AD1500" s="5"/>
      <c r="AE1500" s="5"/>
      <c r="AF1500" s="5"/>
      <c r="AG1500" s="5"/>
      <c r="AH1500" s="5"/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28"/>
      <c r="AW1500" s="28"/>
    </row>
    <row r="1501" spans="2:49" ht="15.6" x14ac:dyDescent="0.3">
      <c r="B1501" s="9"/>
      <c r="C1501" s="9"/>
      <c r="D1501" s="9"/>
      <c r="E1501" s="9"/>
      <c r="F1501" s="9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  <c r="AA1501" s="5"/>
      <c r="AB1501" s="5"/>
      <c r="AC1501" s="5"/>
      <c r="AD1501" s="5"/>
      <c r="AE1501" s="5"/>
      <c r="AF1501" s="5"/>
      <c r="AG1501" s="5"/>
      <c r="AH1501" s="5"/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28"/>
      <c r="AW1501" s="28"/>
    </row>
    <row r="1502" spans="2:49" ht="15.6" x14ac:dyDescent="0.3">
      <c r="B1502" s="9"/>
      <c r="C1502" s="9"/>
      <c r="D1502" s="9"/>
      <c r="E1502" s="9"/>
      <c r="F1502" s="9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  <c r="AA1502" s="5"/>
      <c r="AB1502" s="5"/>
      <c r="AC1502" s="5"/>
      <c r="AD1502" s="5"/>
      <c r="AE1502" s="5"/>
      <c r="AF1502" s="5"/>
      <c r="AG1502" s="5"/>
      <c r="AH1502" s="5"/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28"/>
      <c r="AW1502" s="28"/>
    </row>
    <row r="1503" spans="2:49" ht="15.6" x14ac:dyDescent="0.3">
      <c r="B1503" s="9"/>
      <c r="C1503" s="9"/>
      <c r="D1503" s="9"/>
      <c r="E1503" s="9"/>
      <c r="F1503" s="9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  <c r="AA1503" s="5"/>
      <c r="AB1503" s="5"/>
      <c r="AC1503" s="5"/>
      <c r="AD1503" s="5"/>
      <c r="AE1503" s="5"/>
      <c r="AF1503" s="5"/>
      <c r="AG1503" s="5"/>
      <c r="AH1503" s="5"/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28"/>
      <c r="AW1503" s="28"/>
    </row>
    <row r="1504" spans="2:49" ht="15.6" x14ac:dyDescent="0.3">
      <c r="B1504" s="9"/>
      <c r="C1504" s="9"/>
      <c r="D1504" s="9"/>
      <c r="E1504" s="9"/>
      <c r="F1504" s="9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  <c r="AA1504" s="5"/>
      <c r="AB1504" s="5"/>
      <c r="AC1504" s="5"/>
      <c r="AD1504" s="5"/>
      <c r="AE1504" s="5"/>
      <c r="AF1504" s="5"/>
      <c r="AG1504" s="5"/>
      <c r="AH1504" s="5"/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28"/>
      <c r="AW1504" s="28"/>
    </row>
    <row r="1505" spans="2:49" ht="15.6" x14ac:dyDescent="0.3">
      <c r="B1505" s="9"/>
      <c r="C1505" s="9"/>
      <c r="D1505" s="9"/>
      <c r="E1505" s="9"/>
      <c r="F1505" s="9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  <c r="AA1505" s="5"/>
      <c r="AB1505" s="5"/>
      <c r="AC1505" s="5"/>
      <c r="AD1505" s="5"/>
      <c r="AE1505" s="5"/>
      <c r="AF1505" s="5"/>
      <c r="AG1505" s="5"/>
      <c r="AH1505" s="5"/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28"/>
      <c r="AW1505" s="28"/>
    </row>
    <row r="1506" spans="2:49" ht="15.6" x14ac:dyDescent="0.3">
      <c r="B1506" s="9"/>
      <c r="C1506" s="9"/>
      <c r="D1506" s="9"/>
      <c r="E1506" s="9"/>
      <c r="F1506" s="9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  <c r="AA1506" s="5"/>
      <c r="AB1506" s="5"/>
      <c r="AC1506" s="5"/>
      <c r="AD1506" s="5"/>
      <c r="AE1506" s="5"/>
      <c r="AF1506" s="5"/>
      <c r="AG1506" s="5"/>
      <c r="AH1506" s="5"/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28"/>
      <c r="AW1506" s="28"/>
    </row>
    <row r="1507" spans="2:49" ht="15.6" x14ac:dyDescent="0.3">
      <c r="B1507" s="9"/>
      <c r="C1507" s="9"/>
      <c r="D1507" s="9"/>
      <c r="E1507" s="9"/>
      <c r="F1507" s="9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  <c r="AA1507" s="5"/>
      <c r="AB1507" s="5"/>
      <c r="AC1507" s="5"/>
      <c r="AD1507" s="5"/>
      <c r="AE1507" s="5"/>
      <c r="AF1507" s="5"/>
      <c r="AG1507" s="5"/>
      <c r="AH1507" s="5"/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28"/>
      <c r="AW1507" s="28"/>
    </row>
    <row r="1508" spans="2:49" ht="15.6" x14ac:dyDescent="0.3">
      <c r="B1508" s="9"/>
      <c r="C1508" s="9"/>
      <c r="D1508" s="9"/>
      <c r="E1508" s="9"/>
      <c r="F1508" s="9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  <c r="AA1508" s="5"/>
      <c r="AB1508" s="5"/>
      <c r="AC1508" s="5"/>
      <c r="AD1508" s="5"/>
      <c r="AE1508" s="5"/>
      <c r="AF1508" s="5"/>
      <c r="AG1508" s="5"/>
      <c r="AH1508" s="5"/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28"/>
      <c r="AW1508" s="28"/>
    </row>
    <row r="1509" spans="2:49" ht="15.6" x14ac:dyDescent="0.3">
      <c r="B1509" s="9"/>
      <c r="C1509" s="9"/>
      <c r="D1509" s="9"/>
      <c r="E1509" s="9"/>
      <c r="F1509" s="9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  <c r="AA1509" s="5"/>
      <c r="AB1509" s="5"/>
      <c r="AC1509" s="5"/>
      <c r="AD1509" s="5"/>
      <c r="AE1509" s="5"/>
      <c r="AF1509" s="5"/>
      <c r="AG1509" s="5"/>
      <c r="AH1509" s="5"/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28"/>
      <c r="AW1509" s="28"/>
    </row>
    <row r="1510" spans="2:49" ht="15.6" x14ac:dyDescent="0.3">
      <c r="B1510" s="9"/>
      <c r="C1510" s="9"/>
      <c r="D1510" s="9"/>
      <c r="E1510" s="9"/>
      <c r="F1510" s="9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  <c r="AA1510" s="5"/>
      <c r="AB1510" s="5"/>
      <c r="AC1510" s="5"/>
      <c r="AD1510" s="5"/>
      <c r="AE1510" s="5"/>
      <c r="AF1510" s="5"/>
      <c r="AG1510" s="5"/>
      <c r="AH1510" s="5"/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28"/>
      <c r="AW1510" s="28"/>
    </row>
    <row r="1511" spans="2:49" ht="15.6" x14ac:dyDescent="0.3">
      <c r="B1511" s="9"/>
      <c r="C1511" s="9"/>
      <c r="D1511" s="9"/>
      <c r="E1511" s="9"/>
      <c r="F1511" s="9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  <c r="AA1511" s="5"/>
      <c r="AB1511" s="5"/>
      <c r="AC1511" s="5"/>
      <c r="AD1511" s="5"/>
      <c r="AE1511" s="5"/>
      <c r="AF1511" s="5"/>
      <c r="AG1511" s="5"/>
      <c r="AH1511" s="5"/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28"/>
      <c r="AW1511" s="28"/>
    </row>
    <row r="1512" spans="2:49" ht="15.6" x14ac:dyDescent="0.3">
      <c r="B1512" s="9"/>
      <c r="C1512" s="9"/>
      <c r="D1512" s="9"/>
      <c r="E1512" s="9"/>
      <c r="F1512" s="9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  <c r="AA1512" s="5"/>
      <c r="AB1512" s="5"/>
      <c r="AC1512" s="5"/>
      <c r="AD1512" s="5"/>
      <c r="AE1512" s="5"/>
      <c r="AF1512" s="5"/>
      <c r="AG1512" s="5"/>
      <c r="AH1512" s="5"/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28"/>
      <c r="AW1512" s="28"/>
    </row>
    <row r="1513" spans="2:49" ht="15.6" x14ac:dyDescent="0.3">
      <c r="B1513" s="9"/>
      <c r="C1513" s="9"/>
      <c r="D1513" s="9"/>
      <c r="E1513" s="9"/>
      <c r="F1513" s="9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  <c r="AA1513" s="5"/>
      <c r="AB1513" s="5"/>
      <c r="AC1513" s="5"/>
      <c r="AD1513" s="5"/>
      <c r="AE1513" s="5"/>
      <c r="AF1513" s="5"/>
      <c r="AG1513" s="5"/>
      <c r="AH1513" s="5"/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28"/>
      <c r="AW1513" s="28"/>
    </row>
    <row r="1514" spans="2:49" ht="15.6" x14ac:dyDescent="0.3">
      <c r="B1514" s="9"/>
      <c r="C1514" s="9"/>
      <c r="D1514" s="9"/>
      <c r="E1514" s="9"/>
      <c r="F1514" s="9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  <c r="AA1514" s="5"/>
      <c r="AB1514" s="5"/>
      <c r="AC1514" s="5"/>
      <c r="AD1514" s="5"/>
      <c r="AE1514" s="5"/>
      <c r="AF1514" s="5"/>
      <c r="AG1514" s="5"/>
      <c r="AH1514" s="5"/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28"/>
      <c r="AW1514" s="28"/>
    </row>
    <row r="1515" spans="2:49" ht="15.6" x14ac:dyDescent="0.3">
      <c r="B1515" s="9"/>
      <c r="C1515" s="9"/>
      <c r="D1515" s="9"/>
      <c r="E1515" s="9"/>
      <c r="F1515" s="9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  <c r="AA1515" s="5"/>
      <c r="AB1515" s="5"/>
      <c r="AC1515" s="5"/>
      <c r="AD1515" s="5"/>
      <c r="AE1515" s="5"/>
      <c r="AF1515" s="5"/>
      <c r="AG1515" s="5"/>
      <c r="AH1515" s="5"/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28"/>
      <c r="AW1515" s="28"/>
    </row>
    <row r="1516" spans="2:49" ht="15.6" x14ac:dyDescent="0.3">
      <c r="B1516" s="9"/>
      <c r="C1516" s="9"/>
      <c r="D1516" s="9"/>
      <c r="E1516" s="9"/>
      <c r="F1516" s="9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  <c r="AA1516" s="5"/>
      <c r="AB1516" s="5"/>
      <c r="AC1516" s="5"/>
      <c r="AD1516" s="5"/>
      <c r="AE1516" s="5"/>
      <c r="AF1516" s="5"/>
      <c r="AG1516" s="5"/>
      <c r="AH1516" s="5"/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28"/>
      <c r="AW1516" s="28"/>
    </row>
    <row r="1517" spans="2:49" ht="15.6" x14ac:dyDescent="0.3">
      <c r="B1517" s="9"/>
      <c r="C1517" s="9"/>
      <c r="D1517" s="9"/>
      <c r="E1517" s="9"/>
      <c r="F1517" s="9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  <c r="AA1517" s="5"/>
      <c r="AB1517" s="5"/>
      <c r="AC1517" s="5"/>
      <c r="AD1517" s="5"/>
      <c r="AE1517" s="5"/>
      <c r="AF1517" s="5"/>
      <c r="AG1517" s="5"/>
      <c r="AH1517" s="5"/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28"/>
      <c r="AW1517" s="28"/>
    </row>
    <row r="1518" spans="2:49" ht="15.6" x14ac:dyDescent="0.3">
      <c r="B1518" s="9"/>
      <c r="C1518" s="9"/>
      <c r="D1518" s="9"/>
      <c r="E1518" s="9"/>
      <c r="F1518" s="9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  <c r="AA1518" s="5"/>
      <c r="AB1518" s="5"/>
      <c r="AC1518" s="5"/>
      <c r="AD1518" s="5"/>
      <c r="AE1518" s="5"/>
      <c r="AF1518" s="5"/>
      <c r="AG1518" s="5"/>
      <c r="AH1518" s="5"/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28"/>
      <c r="AW1518" s="28"/>
    </row>
    <row r="1519" spans="2:49" ht="15.6" x14ac:dyDescent="0.3">
      <c r="B1519" s="9"/>
      <c r="C1519" s="9"/>
      <c r="D1519" s="9"/>
      <c r="E1519" s="9"/>
      <c r="F1519" s="9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  <c r="AA1519" s="5"/>
      <c r="AB1519" s="5"/>
      <c r="AC1519" s="5"/>
      <c r="AD1519" s="5"/>
      <c r="AE1519" s="5"/>
      <c r="AF1519" s="5"/>
      <c r="AG1519" s="5"/>
      <c r="AH1519" s="5"/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28"/>
      <c r="AW1519" s="28"/>
    </row>
    <row r="1520" spans="2:49" ht="15.6" x14ac:dyDescent="0.3">
      <c r="B1520" s="9"/>
      <c r="C1520" s="9"/>
      <c r="D1520" s="9"/>
      <c r="E1520" s="9"/>
      <c r="F1520" s="9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  <c r="AA1520" s="5"/>
      <c r="AB1520" s="5"/>
      <c r="AC1520" s="5"/>
      <c r="AD1520" s="5"/>
      <c r="AE1520" s="5"/>
      <c r="AF1520" s="5"/>
      <c r="AG1520" s="5"/>
      <c r="AH1520" s="5"/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28"/>
      <c r="AW1520" s="28"/>
    </row>
    <row r="1521" spans="2:49" ht="15.6" x14ac:dyDescent="0.3">
      <c r="B1521" s="9"/>
      <c r="C1521" s="9"/>
      <c r="D1521" s="9"/>
      <c r="E1521" s="9"/>
      <c r="F1521" s="9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  <c r="AA1521" s="5"/>
      <c r="AB1521" s="5"/>
      <c r="AC1521" s="5"/>
      <c r="AD1521" s="5"/>
      <c r="AE1521" s="5"/>
      <c r="AF1521" s="5"/>
      <c r="AG1521" s="5"/>
      <c r="AH1521" s="5"/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28"/>
      <c r="AW1521" s="28"/>
    </row>
    <row r="1522" spans="2:49" ht="15.6" x14ac:dyDescent="0.3">
      <c r="B1522" s="9"/>
      <c r="C1522" s="9"/>
      <c r="D1522" s="9"/>
      <c r="E1522" s="9"/>
      <c r="F1522" s="9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  <c r="AA1522" s="5"/>
      <c r="AB1522" s="5"/>
      <c r="AC1522" s="5"/>
      <c r="AD1522" s="5"/>
      <c r="AE1522" s="5"/>
      <c r="AF1522" s="5"/>
      <c r="AG1522" s="5"/>
      <c r="AH1522" s="5"/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28"/>
      <c r="AW1522" s="28"/>
    </row>
    <row r="1523" spans="2:49" ht="15.6" x14ac:dyDescent="0.3">
      <c r="B1523" s="9"/>
      <c r="C1523" s="9"/>
      <c r="D1523" s="9"/>
      <c r="E1523" s="9"/>
      <c r="F1523" s="9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  <c r="AA1523" s="5"/>
      <c r="AB1523" s="5"/>
      <c r="AC1523" s="5"/>
      <c r="AD1523" s="5"/>
      <c r="AE1523" s="5"/>
      <c r="AF1523" s="5"/>
      <c r="AG1523" s="5"/>
      <c r="AH1523" s="5"/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28"/>
      <c r="AW1523" s="28"/>
    </row>
    <row r="1524" spans="2:49" ht="15.6" x14ac:dyDescent="0.3">
      <c r="B1524" s="9"/>
      <c r="C1524" s="9"/>
      <c r="D1524" s="9"/>
      <c r="E1524" s="9"/>
      <c r="F1524" s="9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  <c r="AA1524" s="5"/>
      <c r="AB1524" s="5"/>
      <c r="AC1524" s="5"/>
      <c r="AD1524" s="5"/>
      <c r="AE1524" s="5"/>
      <c r="AF1524" s="5"/>
      <c r="AG1524" s="5"/>
      <c r="AH1524" s="5"/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28"/>
      <c r="AW1524" s="28"/>
    </row>
    <row r="1525" spans="2:49" ht="15.6" x14ac:dyDescent="0.3">
      <c r="B1525" s="9"/>
      <c r="C1525" s="9"/>
      <c r="D1525" s="9"/>
      <c r="E1525" s="9"/>
      <c r="F1525" s="9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  <c r="AA1525" s="5"/>
      <c r="AB1525" s="5"/>
      <c r="AC1525" s="5"/>
      <c r="AD1525" s="5"/>
      <c r="AE1525" s="5"/>
      <c r="AF1525" s="5"/>
      <c r="AG1525" s="5"/>
      <c r="AH1525" s="5"/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28"/>
      <c r="AW1525" s="28"/>
    </row>
    <row r="1526" spans="2:49" ht="15.6" x14ac:dyDescent="0.3">
      <c r="B1526" s="9"/>
      <c r="C1526" s="9"/>
      <c r="D1526" s="9"/>
      <c r="E1526" s="9"/>
      <c r="F1526" s="9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  <c r="AA1526" s="5"/>
      <c r="AB1526" s="5"/>
      <c r="AC1526" s="5"/>
      <c r="AD1526" s="5"/>
      <c r="AE1526" s="5"/>
      <c r="AF1526" s="5"/>
      <c r="AG1526" s="5"/>
      <c r="AH1526" s="5"/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28"/>
      <c r="AW1526" s="28"/>
    </row>
    <row r="1527" spans="2:49" ht="15.6" x14ac:dyDescent="0.3">
      <c r="B1527" s="9"/>
      <c r="C1527" s="9"/>
      <c r="D1527" s="9"/>
      <c r="E1527" s="9"/>
      <c r="F1527" s="9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  <c r="AA1527" s="5"/>
      <c r="AB1527" s="5"/>
      <c r="AC1527" s="5"/>
      <c r="AD1527" s="5"/>
      <c r="AE1527" s="5"/>
      <c r="AF1527" s="5"/>
      <c r="AG1527" s="5"/>
      <c r="AH1527" s="5"/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28"/>
      <c r="AW1527" s="28"/>
    </row>
    <row r="1528" spans="2:49" ht="15.6" x14ac:dyDescent="0.3">
      <c r="B1528" s="9"/>
      <c r="C1528" s="9"/>
      <c r="D1528" s="9"/>
      <c r="E1528" s="9"/>
      <c r="F1528" s="9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  <c r="AA1528" s="5"/>
      <c r="AB1528" s="5"/>
      <c r="AC1528" s="5"/>
      <c r="AD1528" s="5"/>
      <c r="AE1528" s="5"/>
      <c r="AF1528" s="5"/>
      <c r="AG1528" s="5"/>
      <c r="AH1528" s="5"/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28"/>
      <c r="AW1528" s="28"/>
    </row>
    <row r="1529" spans="2:49" ht="15.6" x14ac:dyDescent="0.3">
      <c r="B1529" s="9"/>
      <c r="C1529" s="9"/>
      <c r="D1529" s="9"/>
      <c r="E1529" s="9"/>
      <c r="F1529" s="9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  <c r="AA1529" s="5"/>
      <c r="AB1529" s="5"/>
      <c r="AC1529" s="5"/>
      <c r="AD1529" s="5"/>
      <c r="AE1529" s="5"/>
      <c r="AF1529" s="5"/>
      <c r="AG1529" s="5"/>
      <c r="AH1529" s="5"/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28"/>
      <c r="AW1529" s="28"/>
    </row>
    <row r="1530" spans="2:49" ht="15.6" x14ac:dyDescent="0.3">
      <c r="B1530" s="9"/>
      <c r="C1530" s="9"/>
      <c r="D1530" s="9"/>
      <c r="E1530" s="9"/>
      <c r="F1530" s="9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  <c r="AA1530" s="5"/>
      <c r="AB1530" s="5"/>
      <c r="AC1530" s="5"/>
      <c r="AD1530" s="5"/>
      <c r="AE1530" s="5"/>
      <c r="AF1530" s="5"/>
      <c r="AG1530" s="5"/>
      <c r="AH1530" s="5"/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28"/>
      <c r="AW1530" s="28"/>
    </row>
    <row r="1531" spans="2:49" ht="15.6" x14ac:dyDescent="0.3">
      <c r="B1531" s="9"/>
      <c r="C1531" s="9"/>
      <c r="D1531" s="9"/>
      <c r="E1531" s="9"/>
      <c r="F1531" s="9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  <c r="AA1531" s="5"/>
      <c r="AB1531" s="5"/>
      <c r="AC1531" s="5"/>
      <c r="AD1531" s="5"/>
      <c r="AE1531" s="5"/>
      <c r="AF1531" s="5"/>
      <c r="AG1531" s="5"/>
      <c r="AH1531" s="5"/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28"/>
      <c r="AW1531" s="28"/>
    </row>
    <row r="1532" spans="2:49" ht="15.6" x14ac:dyDescent="0.3">
      <c r="B1532" s="9"/>
      <c r="C1532" s="9"/>
      <c r="D1532" s="9"/>
      <c r="E1532" s="9"/>
      <c r="F1532" s="9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  <c r="AA1532" s="5"/>
      <c r="AB1532" s="5"/>
      <c r="AC1532" s="5"/>
      <c r="AD1532" s="5"/>
      <c r="AE1532" s="5"/>
      <c r="AF1532" s="5"/>
      <c r="AG1532" s="5"/>
      <c r="AH1532" s="5"/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28"/>
      <c r="AW1532" s="28"/>
    </row>
    <row r="1533" spans="2:49" ht="15.6" x14ac:dyDescent="0.3">
      <c r="B1533" s="9"/>
      <c r="C1533" s="9"/>
      <c r="D1533" s="9"/>
      <c r="E1533" s="9"/>
      <c r="F1533" s="9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  <c r="AA1533" s="5"/>
      <c r="AB1533" s="5"/>
      <c r="AC1533" s="5"/>
      <c r="AD1533" s="5"/>
      <c r="AE1533" s="5"/>
      <c r="AF1533" s="5"/>
      <c r="AG1533" s="5"/>
      <c r="AH1533" s="5"/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28"/>
      <c r="AW1533" s="28"/>
    </row>
    <row r="1534" spans="2:49" ht="15.6" x14ac:dyDescent="0.3">
      <c r="B1534" s="9"/>
      <c r="C1534" s="9"/>
      <c r="D1534" s="9"/>
      <c r="E1534" s="9"/>
      <c r="F1534" s="9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  <c r="AA1534" s="5"/>
      <c r="AB1534" s="5"/>
      <c r="AC1534" s="5"/>
      <c r="AD1534" s="5"/>
      <c r="AE1534" s="5"/>
      <c r="AF1534" s="5"/>
      <c r="AG1534" s="5"/>
      <c r="AH1534" s="5"/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28"/>
      <c r="AW1534" s="28"/>
    </row>
    <row r="1535" spans="2:49" ht="15.6" x14ac:dyDescent="0.3">
      <c r="B1535" s="9"/>
      <c r="C1535" s="9"/>
      <c r="D1535" s="9"/>
      <c r="E1535" s="9"/>
      <c r="F1535" s="9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  <c r="AA1535" s="5"/>
      <c r="AB1535" s="5"/>
      <c r="AC1535" s="5"/>
      <c r="AD1535" s="5"/>
      <c r="AE1535" s="5"/>
      <c r="AF1535" s="5"/>
      <c r="AG1535" s="5"/>
      <c r="AH1535" s="5"/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28"/>
      <c r="AW1535" s="28"/>
    </row>
    <row r="1536" spans="2:49" ht="15.6" x14ac:dyDescent="0.3">
      <c r="B1536" s="9"/>
      <c r="C1536" s="9"/>
      <c r="D1536" s="9"/>
      <c r="E1536" s="9"/>
      <c r="F1536" s="9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  <c r="AA1536" s="5"/>
      <c r="AB1536" s="5"/>
      <c r="AC1536" s="5"/>
      <c r="AD1536" s="5"/>
      <c r="AE1536" s="5"/>
      <c r="AF1536" s="5"/>
      <c r="AG1536" s="5"/>
      <c r="AH1536" s="5"/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28"/>
      <c r="AW1536" s="28"/>
    </row>
    <row r="1537" spans="2:49" ht="15.6" x14ac:dyDescent="0.3">
      <c r="B1537" s="9"/>
      <c r="C1537" s="9"/>
      <c r="D1537" s="9"/>
      <c r="E1537" s="9"/>
      <c r="F1537" s="9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  <c r="AA1537" s="5"/>
      <c r="AB1537" s="5"/>
      <c r="AC1537" s="5"/>
      <c r="AD1537" s="5"/>
      <c r="AE1537" s="5"/>
      <c r="AF1537" s="5"/>
      <c r="AG1537" s="5"/>
      <c r="AH1537" s="5"/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28"/>
      <c r="AW1537" s="28"/>
    </row>
    <row r="1538" spans="2:49" ht="15.6" x14ac:dyDescent="0.3">
      <c r="B1538" s="9"/>
      <c r="C1538" s="9"/>
      <c r="D1538" s="9"/>
      <c r="E1538" s="9"/>
      <c r="F1538" s="9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  <c r="AA1538" s="5"/>
      <c r="AB1538" s="5"/>
      <c r="AC1538" s="5"/>
      <c r="AD1538" s="5"/>
      <c r="AE1538" s="5"/>
      <c r="AF1538" s="5"/>
      <c r="AG1538" s="5"/>
      <c r="AH1538" s="5"/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28"/>
      <c r="AW1538" s="28"/>
    </row>
    <row r="1539" spans="2:49" ht="15.6" x14ac:dyDescent="0.3">
      <c r="B1539" s="9"/>
      <c r="C1539" s="9"/>
      <c r="D1539" s="9"/>
      <c r="E1539" s="9"/>
      <c r="F1539" s="9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  <c r="AA1539" s="5"/>
      <c r="AB1539" s="5"/>
      <c r="AC1539" s="5"/>
      <c r="AD1539" s="5"/>
      <c r="AE1539" s="5"/>
      <c r="AF1539" s="5"/>
      <c r="AG1539" s="5"/>
      <c r="AH1539" s="5"/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28"/>
      <c r="AW1539" s="28"/>
    </row>
    <row r="1540" spans="2:49" ht="15.6" x14ac:dyDescent="0.3">
      <c r="B1540" s="9"/>
      <c r="C1540" s="9"/>
      <c r="D1540" s="9"/>
      <c r="E1540" s="9"/>
      <c r="F1540" s="9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  <c r="AA1540" s="5"/>
      <c r="AB1540" s="5"/>
      <c r="AC1540" s="5"/>
      <c r="AD1540" s="5"/>
      <c r="AE1540" s="5"/>
      <c r="AF1540" s="5"/>
      <c r="AG1540" s="5"/>
      <c r="AH1540" s="5"/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28"/>
      <c r="AW1540" s="28"/>
    </row>
    <row r="1541" spans="2:49" ht="15.6" x14ac:dyDescent="0.3">
      <c r="B1541" s="9"/>
      <c r="C1541" s="9"/>
      <c r="D1541" s="9"/>
      <c r="E1541" s="9"/>
      <c r="F1541" s="9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5"/>
      <c r="AC1541" s="5"/>
      <c r="AD1541" s="5"/>
      <c r="AE1541" s="5"/>
      <c r="AF1541" s="5"/>
      <c r="AG1541" s="5"/>
      <c r="AH1541" s="5"/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28"/>
      <c r="AW1541" s="28"/>
    </row>
    <row r="1542" spans="2:49" ht="15.6" x14ac:dyDescent="0.3">
      <c r="B1542" s="9"/>
      <c r="C1542" s="9"/>
      <c r="D1542" s="9"/>
      <c r="E1542" s="9"/>
      <c r="F1542" s="9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  <c r="AA1542" s="5"/>
      <c r="AB1542" s="5"/>
      <c r="AC1542" s="5"/>
      <c r="AD1542" s="5"/>
      <c r="AE1542" s="5"/>
      <c r="AF1542" s="5"/>
      <c r="AG1542" s="5"/>
      <c r="AH1542" s="5"/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28"/>
      <c r="AW1542" s="28"/>
    </row>
    <row r="1543" spans="2:49" ht="15.6" x14ac:dyDescent="0.3">
      <c r="B1543" s="9"/>
      <c r="C1543" s="9"/>
      <c r="D1543" s="9"/>
      <c r="E1543" s="9"/>
      <c r="F1543" s="9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  <c r="AA1543" s="5"/>
      <c r="AB1543" s="5"/>
      <c r="AC1543" s="5"/>
      <c r="AD1543" s="5"/>
      <c r="AE1543" s="5"/>
      <c r="AF1543" s="5"/>
      <c r="AG1543" s="5"/>
      <c r="AH1543" s="5"/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28"/>
      <c r="AW1543" s="28"/>
    </row>
    <row r="1544" spans="2:49" ht="15.6" x14ac:dyDescent="0.3">
      <c r="B1544" s="9"/>
      <c r="C1544" s="9"/>
      <c r="D1544" s="9"/>
      <c r="E1544" s="9"/>
      <c r="F1544" s="9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  <c r="AA1544" s="5"/>
      <c r="AB1544" s="5"/>
      <c r="AC1544" s="5"/>
      <c r="AD1544" s="5"/>
      <c r="AE1544" s="5"/>
      <c r="AF1544" s="5"/>
      <c r="AG1544" s="5"/>
      <c r="AH1544" s="5"/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28"/>
      <c r="AW1544" s="28"/>
    </row>
    <row r="1545" spans="2:49" ht="15.6" x14ac:dyDescent="0.3">
      <c r="B1545" s="9"/>
      <c r="C1545" s="9"/>
      <c r="D1545" s="9"/>
      <c r="E1545" s="9"/>
      <c r="F1545" s="9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  <c r="AA1545" s="5"/>
      <c r="AB1545" s="5"/>
      <c r="AC1545" s="5"/>
      <c r="AD1545" s="5"/>
      <c r="AE1545" s="5"/>
      <c r="AF1545" s="5"/>
      <c r="AG1545" s="5"/>
      <c r="AH1545" s="5"/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28"/>
      <c r="AW1545" s="28"/>
    </row>
    <row r="1546" spans="2:49" ht="15.6" x14ac:dyDescent="0.3">
      <c r="B1546" s="9"/>
      <c r="C1546" s="9"/>
      <c r="D1546" s="9"/>
      <c r="E1546" s="9"/>
      <c r="F1546" s="9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  <c r="AA1546" s="5"/>
      <c r="AB1546" s="5"/>
      <c r="AC1546" s="5"/>
      <c r="AD1546" s="5"/>
      <c r="AE1546" s="5"/>
      <c r="AF1546" s="5"/>
      <c r="AG1546" s="5"/>
      <c r="AH1546" s="5"/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28"/>
      <c r="AW1546" s="28"/>
    </row>
    <row r="1547" spans="2:49" ht="15.6" x14ac:dyDescent="0.3">
      <c r="B1547" s="9"/>
      <c r="C1547" s="9"/>
      <c r="D1547" s="9"/>
      <c r="E1547" s="9"/>
      <c r="F1547" s="9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  <c r="AA1547" s="5"/>
      <c r="AB1547" s="5"/>
      <c r="AC1547" s="5"/>
      <c r="AD1547" s="5"/>
      <c r="AE1547" s="5"/>
      <c r="AF1547" s="5"/>
      <c r="AG1547" s="5"/>
      <c r="AH1547" s="5"/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28"/>
      <c r="AW1547" s="28"/>
    </row>
    <row r="1548" spans="2:49" ht="15.6" x14ac:dyDescent="0.3">
      <c r="B1548" s="9"/>
      <c r="C1548" s="9"/>
      <c r="D1548" s="9"/>
      <c r="E1548" s="9"/>
      <c r="F1548" s="9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  <c r="AA1548" s="5"/>
      <c r="AB1548" s="5"/>
      <c r="AC1548" s="5"/>
      <c r="AD1548" s="5"/>
      <c r="AE1548" s="5"/>
      <c r="AF1548" s="5"/>
      <c r="AG1548" s="5"/>
      <c r="AH1548" s="5"/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28"/>
      <c r="AW1548" s="28"/>
    </row>
    <row r="1549" spans="2:49" ht="15.6" x14ac:dyDescent="0.3">
      <c r="B1549" s="9"/>
      <c r="C1549" s="9"/>
      <c r="D1549" s="9"/>
      <c r="E1549" s="9"/>
      <c r="F1549" s="9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  <c r="AA1549" s="5"/>
      <c r="AB1549" s="5"/>
      <c r="AC1549" s="5"/>
      <c r="AD1549" s="5"/>
      <c r="AE1549" s="5"/>
      <c r="AF1549" s="5"/>
      <c r="AG1549" s="5"/>
      <c r="AH1549" s="5"/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28"/>
      <c r="AW1549" s="28"/>
    </row>
    <row r="1550" spans="2:49" ht="15.6" x14ac:dyDescent="0.3">
      <c r="B1550" s="9"/>
      <c r="C1550" s="9"/>
      <c r="D1550" s="9"/>
      <c r="E1550" s="9"/>
      <c r="F1550" s="9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  <c r="AA1550" s="5"/>
      <c r="AB1550" s="5"/>
      <c r="AC1550" s="5"/>
      <c r="AD1550" s="5"/>
      <c r="AE1550" s="5"/>
      <c r="AF1550" s="5"/>
      <c r="AG1550" s="5"/>
      <c r="AH1550" s="5"/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28"/>
      <c r="AW1550" s="28"/>
    </row>
    <row r="1551" spans="2:49" ht="15.6" x14ac:dyDescent="0.3">
      <c r="B1551" s="9"/>
      <c r="C1551" s="9"/>
      <c r="D1551" s="9"/>
      <c r="E1551" s="9"/>
      <c r="F1551" s="9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  <c r="AA1551" s="5"/>
      <c r="AB1551" s="5"/>
      <c r="AC1551" s="5"/>
      <c r="AD1551" s="5"/>
      <c r="AE1551" s="5"/>
      <c r="AF1551" s="5"/>
      <c r="AG1551" s="5"/>
      <c r="AH1551" s="5"/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28"/>
      <c r="AW1551" s="28"/>
    </row>
    <row r="1552" spans="2:49" ht="15.6" x14ac:dyDescent="0.3">
      <c r="B1552" s="9"/>
      <c r="C1552" s="9"/>
      <c r="D1552" s="9"/>
      <c r="E1552" s="9"/>
      <c r="F1552" s="9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  <c r="AA1552" s="5"/>
      <c r="AB1552" s="5"/>
      <c r="AC1552" s="5"/>
      <c r="AD1552" s="5"/>
      <c r="AE1552" s="5"/>
      <c r="AF1552" s="5"/>
      <c r="AG1552" s="5"/>
      <c r="AH1552" s="5"/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28"/>
      <c r="AW1552" s="28"/>
    </row>
    <row r="1553" spans="2:49" ht="15.6" x14ac:dyDescent="0.3">
      <c r="B1553" s="9"/>
      <c r="C1553" s="9"/>
      <c r="D1553" s="9"/>
      <c r="E1553" s="9"/>
      <c r="F1553" s="9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  <c r="AA1553" s="5"/>
      <c r="AB1553" s="5"/>
      <c r="AC1553" s="5"/>
      <c r="AD1553" s="5"/>
      <c r="AE1553" s="5"/>
      <c r="AF1553" s="5"/>
      <c r="AG1553" s="5"/>
      <c r="AH1553" s="5"/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28"/>
      <c r="AW1553" s="28"/>
    </row>
    <row r="1554" spans="2:49" ht="15.6" x14ac:dyDescent="0.3">
      <c r="B1554" s="9"/>
      <c r="C1554" s="9"/>
      <c r="D1554" s="9"/>
      <c r="E1554" s="9"/>
      <c r="F1554" s="9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  <c r="AA1554" s="5"/>
      <c r="AB1554" s="5"/>
      <c r="AC1554" s="5"/>
      <c r="AD1554" s="5"/>
      <c r="AE1554" s="5"/>
      <c r="AF1554" s="5"/>
      <c r="AG1554" s="5"/>
      <c r="AH1554" s="5"/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28"/>
      <c r="AW1554" s="28"/>
    </row>
    <row r="1555" spans="2:49" ht="15.6" x14ac:dyDescent="0.3">
      <c r="B1555" s="9"/>
      <c r="C1555" s="9"/>
      <c r="D1555" s="9"/>
      <c r="E1555" s="9"/>
      <c r="F1555" s="9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  <c r="AA1555" s="5"/>
      <c r="AB1555" s="5"/>
      <c r="AC1555" s="5"/>
      <c r="AD1555" s="5"/>
      <c r="AE1555" s="5"/>
      <c r="AF1555" s="5"/>
      <c r="AG1555" s="5"/>
      <c r="AH1555" s="5"/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28"/>
      <c r="AW1555" s="28"/>
    </row>
    <row r="1556" spans="2:49" ht="15.6" x14ac:dyDescent="0.3">
      <c r="B1556" s="9"/>
      <c r="C1556" s="9"/>
      <c r="D1556" s="9"/>
      <c r="E1556" s="9"/>
      <c r="F1556" s="9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  <c r="AA1556" s="5"/>
      <c r="AB1556" s="5"/>
      <c r="AC1556" s="5"/>
      <c r="AD1556" s="5"/>
      <c r="AE1556" s="5"/>
      <c r="AF1556" s="5"/>
      <c r="AG1556" s="5"/>
      <c r="AH1556" s="5"/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28"/>
      <c r="AW1556" s="28"/>
    </row>
    <row r="1557" spans="2:49" ht="15.6" x14ac:dyDescent="0.3">
      <c r="B1557" s="9"/>
      <c r="C1557" s="9"/>
      <c r="D1557" s="9"/>
      <c r="E1557" s="9"/>
      <c r="F1557" s="9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  <c r="AA1557" s="5"/>
      <c r="AB1557" s="5"/>
      <c r="AC1557" s="5"/>
      <c r="AD1557" s="5"/>
      <c r="AE1557" s="5"/>
      <c r="AF1557" s="5"/>
      <c r="AG1557" s="5"/>
      <c r="AH1557" s="5"/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28"/>
      <c r="AW1557" s="28"/>
    </row>
    <row r="1558" spans="2:49" ht="15.6" x14ac:dyDescent="0.3">
      <c r="B1558" s="9"/>
      <c r="C1558" s="9"/>
      <c r="D1558" s="9"/>
      <c r="E1558" s="9"/>
      <c r="F1558" s="9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  <c r="AA1558" s="5"/>
      <c r="AB1558" s="5"/>
      <c r="AC1558" s="5"/>
      <c r="AD1558" s="5"/>
      <c r="AE1558" s="5"/>
      <c r="AF1558" s="5"/>
      <c r="AG1558" s="5"/>
      <c r="AH1558" s="5"/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28"/>
      <c r="AW1558" s="28"/>
    </row>
    <row r="1559" spans="2:49" ht="15.6" x14ac:dyDescent="0.3">
      <c r="B1559" s="9"/>
      <c r="C1559" s="9"/>
      <c r="D1559" s="9"/>
      <c r="E1559" s="9"/>
      <c r="F1559" s="9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  <c r="AA1559" s="5"/>
      <c r="AB1559" s="5"/>
      <c r="AC1559" s="5"/>
      <c r="AD1559" s="5"/>
      <c r="AE1559" s="5"/>
      <c r="AF1559" s="5"/>
      <c r="AG1559" s="5"/>
      <c r="AH1559" s="5"/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28"/>
      <c r="AW1559" s="28"/>
    </row>
    <row r="1560" spans="2:49" ht="15.6" x14ac:dyDescent="0.3">
      <c r="B1560" s="9"/>
      <c r="C1560" s="9"/>
      <c r="D1560" s="9"/>
      <c r="E1560" s="9"/>
      <c r="F1560" s="9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  <c r="AA1560" s="5"/>
      <c r="AB1560" s="5"/>
      <c r="AC1560" s="5"/>
      <c r="AD1560" s="5"/>
      <c r="AE1560" s="5"/>
      <c r="AF1560" s="5"/>
      <c r="AG1560" s="5"/>
      <c r="AH1560" s="5"/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28"/>
      <c r="AW1560" s="28"/>
    </row>
    <row r="1561" spans="2:49" ht="15.6" x14ac:dyDescent="0.3">
      <c r="B1561" s="9"/>
      <c r="C1561" s="9"/>
      <c r="D1561" s="9"/>
      <c r="E1561" s="9"/>
      <c r="F1561" s="9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  <c r="AA1561" s="5"/>
      <c r="AB1561" s="5"/>
      <c r="AC1561" s="5"/>
      <c r="AD1561" s="5"/>
      <c r="AE1561" s="5"/>
      <c r="AF1561" s="5"/>
      <c r="AG1561" s="5"/>
      <c r="AH1561" s="5"/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28"/>
      <c r="AW1561" s="28"/>
    </row>
    <row r="1562" spans="2:49" ht="15.6" x14ac:dyDescent="0.3">
      <c r="B1562" s="9"/>
      <c r="C1562" s="9"/>
      <c r="D1562" s="9"/>
      <c r="E1562" s="9"/>
      <c r="F1562" s="9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  <c r="AA1562" s="5"/>
      <c r="AB1562" s="5"/>
      <c r="AC1562" s="5"/>
      <c r="AD1562" s="5"/>
      <c r="AE1562" s="5"/>
      <c r="AF1562" s="5"/>
      <c r="AG1562" s="5"/>
      <c r="AH1562" s="5"/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28"/>
      <c r="AW1562" s="28"/>
    </row>
    <row r="1563" spans="2:49" ht="15.6" x14ac:dyDescent="0.3">
      <c r="B1563" s="9"/>
      <c r="C1563" s="9"/>
      <c r="D1563" s="9"/>
      <c r="E1563" s="9"/>
      <c r="F1563" s="9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  <c r="AA1563" s="5"/>
      <c r="AB1563" s="5"/>
      <c r="AC1563" s="5"/>
      <c r="AD1563" s="5"/>
      <c r="AE1563" s="5"/>
      <c r="AF1563" s="5"/>
      <c r="AG1563" s="5"/>
      <c r="AH1563" s="5"/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28"/>
      <c r="AW1563" s="28"/>
    </row>
    <row r="1564" spans="2:49" ht="15.6" x14ac:dyDescent="0.3">
      <c r="B1564" s="9"/>
      <c r="C1564" s="9"/>
      <c r="D1564" s="9"/>
      <c r="E1564" s="9"/>
      <c r="F1564" s="9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  <c r="AA1564" s="5"/>
      <c r="AB1564" s="5"/>
      <c r="AC1564" s="5"/>
      <c r="AD1564" s="5"/>
      <c r="AE1564" s="5"/>
      <c r="AF1564" s="5"/>
      <c r="AG1564" s="5"/>
      <c r="AH1564" s="5"/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28"/>
      <c r="AW1564" s="28"/>
    </row>
    <row r="1565" spans="2:49" ht="15.6" x14ac:dyDescent="0.3">
      <c r="B1565" s="9"/>
      <c r="C1565" s="9"/>
      <c r="D1565" s="9"/>
      <c r="E1565" s="9"/>
      <c r="F1565" s="9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  <c r="AA1565" s="5"/>
      <c r="AB1565" s="5"/>
      <c r="AC1565" s="5"/>
      <c r="AD1565" s="5"/>
      <c r="AE1565" s="5"/>
      <c r="AF1565" s="5"/>
      <c r="AG1565" s="5"/>
      <c r="AH1565" s="5"/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28"/>
      <c r="AW1565" s="28"/>
    </row>
    <row r="1566" spans="2:49" ht="15.6" x14ac:dyDescent="0.3">
      <c r="B1566" s="9"/>
      <c r="C1566" s="9"/>
      <c r="D1566" s="9"/>
      <c r="E1566" s="9"/>
      <c r="F1566" s="9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  <c r="AA1566" s="5"/>
      <c r="AB1566" s="5"/>
      <c r="AC1566" s="5"/>
      <c r="AD1566" s="5"/>
      <c r="AE1566" s="5"/>
      <c r="AF1566" s="5"/>
      <c r="AG1566" s="5"/>
      <c r="AH1566" s="5"/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28"/>
      <c r="AW1566" s="28"/>
    </row>
    <row r="1567" spans="2:49" ht="15.6" x14ac:dyDescent="0.3">
      <c r="B1567" s="9"/>
      <c r="C1567" s="9"/>
      <c r="D1567" s="9"/>
      <c r="E1567" s="9"/>
      <c r="F1567" s="9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  <c r="AA1567" s="5"/>
      <c r="AB1567" s="5"/>
      <c r="AC1567" s="5"/>
      <c r="AD1567" s="5"/>
      <c r="AE1567" s="5"/>
      <c r="AF1567" s="5"/>
      <c r="AG1567" s="5"/>
      <c r="AH1567" s="5"/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28"/>
      <c r="AW1567" s="28"/>
    </row>
    <row r="1568" spans="2:49" ht="15.6" x14ac:dyDescent="0.3">
      <c r="B1568" s="9"/>
      <c r="C1568" s="9"/>
      <c r="D1568" s="9"/>
      <c r="E1568" s="9"/>
      <c r="F1568" s="9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  <c r="AA1568" s="5"/>
      <c r="AB1568" s="5"/>
      <c r="AC1568" s="5"/>
      <c r="AD1568" s="5"/>
      <c r="AE1568" s="5"/>
      <c r="AF1568" s="5"/>
      <c r="AG1568" s="5"/>
      <c r="AH1568" s="5"/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28"/>
      <c r="AW1568" s="28"/>
    </row>
    <row r="1569" spans="2:49" ht="15.6" x14ac:dyDescent="0.3">
      <c r="B1569" s="9"/>
      <c r="C1569" s="9"/>
      <c r="D1569" s="9"/>
      <c r="E1569" s="9"/>
      <c r="F1569" s="9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  <c r="AA1569" s="5"/>
      <c r="AB1569" s="5"/>
      <c r="AC1569" s="5"/>
      <c r="AD1569" s="5"/>
      <c r="AE1569" s="5"/>
      <c r="AF1569" s="5"/>
      <c r="AG1569" s="5"/>
      <c r="AH1569" s="5"/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28"/>
      <c r="AW1569" s="28"/>
    </row>
    <row r="1570" spans="2:49" ht="15.6" x14ac:dyDescent="0.3">
      <c r="B1570" s="9"/>
      <c r="C1570" s="9"/>
      <c r="D1570" s="9"/>
      <c r="E1570" s="9"/>
      <c r="F1570" s="9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  <c r="AA1570" s="5"/>
      <c r="AB1570" s="5"/>
      <c r="AC1570" s="5"/>
      <c r="AD1570" s="5"/>
      <c r="AE1570" s="5"/>
      <c r="AF1570" s="5"/>
      <c r="AG1570" s="5"/>
      <c r="AH1570" s="5"/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28"/>
      <c r="AW1570" s="28"/>
    </row>
    <row r="1571" spans="2:49" ht="15.6" x14ac:dyDescent="0.3">
      <c r="B1571" s="9"/>
      <c r="C1571" s="9"/>
      <c r="D1571" s="9"/>
      <c r="E1571" s="9"/>
      <c r="F1571" s="9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5"/>
      <c r="AC1571" s="5"/>
      <c r="AD1571" s="5"/>
      <c r="AE1571" s="5"/>
      <c r="AF1571" s="5"/>
      <c r="AG1571" s="5"/>
      <c r="AH1571" s="5"/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28"/>
      <c r="AW1571" s="28"/>
    </row>
    <row r="1572" spans="2:49" ht="15.6" x14ac:dyDescent="0.3">
      <c r="B1572" s="9"/>
      <c r="C1572" s="9"/>
      <c r="D1572" s="9"/>
      <c r="E1572" s="9"/>
      <c r="F1572" s="9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  <c r="AA1572" s="5"/>
      <c r="AB1572" s="5"/>
      <c r="AC1572" s="5"/>
      <c r="AD1572" s="5"/>
      <c r="AE1572" s="5"/>
      <c r="AF1572" s="5"/>
      <c r="AG1572" s="5"/>
      <c r="AH1572" s="5"/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28"/>
      <c r="AW1572" s="28"/>
    </row>
    <row r="1573" spans="2:49" ht="15.6" x14ac:dyDescent="0.3">
      <c r="B1573" s="9"/>
      <c r="C1573" s="9"/>
      <c r="D1573" s="9"/>
      <c r="E1573" s="9"/>
      <c r="F1573" s="9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  <c r="AA1573" s="5"/>
      <c r="AB1573" s="5"/>
      <c r="AC1573" s="5"/>
      <c r="AD1573" s="5"/>
      <c r="AE1573" s="5"/>
      <c r="AF1573" s="5"/>
      <c r="AG1573" s="5"/>
      <c r="AH1573" s="5"/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28"/>
      <c r="AW1573" s="28"/>
    </row>
    <row r="1574" spans="2:49" ht="15.6" x14ac:dyDescent="0.3">
      <c r="B1574" s="9"/>
      <c r="C1574" s="9"/>
      <c r="D1574" s="9"/>
      <c r="E1574" s="9"/>
      <c r="F1574" s="9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28"/>
      <c r="AW1574" s="28"/>
    </row>
    <row r="1575" spans="2:49" ht="15.6" x14ac:dyDescent="0.3">
      <c r="B1575" s="9"/>
      <c r="C1575" s="9"/>
      <c r="D1575" s="9"/>
      <c r="E1575" s="9"/>
      <c r="F1575" s="9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  <c r="AA1575" s="5"/>
      <c r="AB1575" s="5"/>
      <c r="AC1575" s="5"/>
      <c r="AD1575" s="5"/>
      <c r="AE1575" s="5"/>
      <c r="AF1575" s="5"/>
      <c r="AG1575" s="5"/>
      <c r="AH1575" s="5"/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28"/>
      <c r="AW1575" s="28"/>
    </row>
    <row r="1576" spans="2:49" ht="15.6" x14ac:dyDescent="0.3">
      <c r="B1576" s="9"/>
      <c r="C1576" s="9"/>
      <c r="D1576" s="9"/>
      <c r="E1576" s="9"/>
      <c r="F1576" s="9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  <c r="AA1576" s="5"/>
      <c r="AB1576" s="5"/>
      <c r="AC1576" s="5"/>
      <c r="AD1576" s="5"/>
      <c r="AE1576" s="5"/>
      <c r="AF1576" s="5"/>
      <c r="AG1576" s="5"/>
      <c r="AH1576" s="5"/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28"/>
      <c r="AW1576" s="28"/>
    </row>
    <row r="1577" spans="2:49" ht="15.6" x14ac:dyDescent="0.3">
      <c r="B1577" s="9"/>
      <c r="C1577" s="9"/>
      <c r="D1577" s="9"/>
      <c r="E1577" s="9"/>
      <c r="F1577" s="9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  <c r="AA1577" s="5"/>
      <c r="AB1577" s="5"/>
      <c r="AC1577" s="5"/>
      <c r="AD1577" s="5"/>
      <c r="AE1577" s="5"/>
      <c r="AF1577" s="5"/>
      <c r="AG1577" s="5"/>
      <c r="AH1577" s="5"/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28"/>
      <c r="AW1577" s="28"/>
    </row>
    <row r="1578" spans="2:49" ht="15.6" x14ac:dyDescent="0.3">
      <c r="B1578" s="9"/>
      <c r="C1578" s="9"/>
      <c r="D1578" s="9"/>
      <c r="E1578" s="9"/>
      <c r="F1578" s="9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  <c r="AA1578" s="5"/>
      <c r="AB1578" s="5"/>
      <c r="AC1578" s="5"/>
      <c r="AD1578" s="5"/>
      <c r="AE1578" s="5"/>
      <c r="AF1578" s="5"/>
      <c r="AG1578" s="5"/>
      <c r="AH1578" s="5"/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28"/>
      <c r="AW1578" s="28"/>
    </row>
    <row r="1579" spans="2:49" ht="15.6" x14ac:dyDescent="0.3">
      <c r="B1579" s="9"/>
      <c r="C1579" s="9"/>
      <c r="D1579" s="9"/>
      <c r="E1579" s="9"/>
      <c r="F1579" s="9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  <c r="AA1579" s="5"/>
      <c r="AB1579" s="5"/>
      <c r="AC1579" s="5"/>
      <c r="AD1579" s="5"/>
      <c r="AE1579" s="5"/>
      <c r="AF1579" s="5"/>
      <c r="AG1579" s="5"/>
      <c r="AH1579" s="5"/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28"/>
      <c r="AW1579" s="28"/>
    </row>
    <row r="1580" spans="2:49" ht="15.6" x14ac:dyDescent="0.3">
      <c r="B1580" s="9"/>
      <c r="C1580" s="9"/>
      <c r="D1580" s="9"/>
      <c r="E1580" s="9"/>
      <c r="F1580" s="9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  <c r="AA1580" s="5"/>
      <c r="AB1580" s="5"/>
      <c r="AC1580" s="5"/>
      <c r="AD1580" s="5"/>
      <c r="AE1580" s="5"/>
      <c r="AF1580" s="5"/>
      <c r="AG1580" s="5"/>
      <c r="AH1580" s="5"/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28"/>
      <c r="AW1580" s="28"/>
    </row>
    <row r="1581" spans="2:49" ht="15.6" x14ac:dyDescent="0.3">
      <c r="B1581" s="9"/>
      <c r="C1581" s="9"/>
      <c r="D1581" s="9"/>
      <c r="E1581" s="9"/>
      <c r="F1581" s="9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  <c r="AA1581" s="5"/>
      <c r="AB1581" s="5"/>
      <c r="AC1581" s="5"/>
      <c r="AD1581" s="5"/>
      <c r="AE1581" s="5"/>
      <c r="AF1581" s="5"/>
      <c r="AG1581" s="5"/>
      <c r="AH1581" s="5"/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28"/>
      <c r="AW1581" s="28"/>
    </row>
    <row r="1582" spans="2:49" ht="15.6" x14ac:dyDescent="0.3">
      <c r="B1582" s="9"/>
      <c r="C1582" s="9"/>
      <c r="D1582" s="9"/>
      <c r="E1582" s="9"/>
      <c r="F1582" s="9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  <c r="AA1582" s="5"/>
      <c r="AB1582" s="5"/>
      <c r="AC1582" s="5"/>
      <c r="AD1582" s="5"/>
      <c r="AE1582" s="5"/>
      <c r="AF1582" s="5"/>
      <c r="AG1582" s="5"/>
      <c r="AH1582" s="5"/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28"/>
      <c r="AW1582" s="28"/>
    </row>
    <row r="1583" spans="2:49" ht="15.6" x14ac:dyDescent="0.3">
      <c r="B1583" s="9"/>
      <c r="C1583" s="9"/>
      <c r="D1583" s="9"/>
      <c r="E1583" s="9"/>
      <c r="F1583" s="9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  <c r="AA1583" s="5"/>
      <c r="AB1583" s="5"/>
      <c r="AC1583" s="5"/>
      <c r="AD1583" s="5"/>
      <c r="AE1583" s="5"/>
      <c r="AF1583" s="5"/>
      <c r="AG1583" s="5"/>
      <c r="AH1583" s="5"/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28"/>
      <c r="AW1583" s="28"/>
    </row>
    <row r="1584" spans="2:49" ht="15.6" x14ac:dyDescent="0.3">
      <c r="B1584" s="9"/>
      <c r="C1584" s="9"/>
      <c r="D1584" s="9"/>
      <c r="E1584" s="9"/>
      <c r="F1584" s="9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  <c r="AA1584" s="5"/>
      <c r="AB1584" s="5"/>
      <c r="AC1584" s="5"/>
      <c r="AD1584" s="5"/>
      <c r="AE1584" s="5"/>
      <c r="AF1584" s="5"/>
      <c r="AG1584" s="5"/>
      <c r="AH1584" s="5"/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28"/>
      <c r="AW1584" s="28"/>
    </row>
    <row r="1585" spans="2:49" ht="15.6" x14ac:dyDescent="0.3">
      <c r="B1585" s="9"/>
      <c r="C1585" s="9"/>
      <c r="D1585" s="9"/>
      <c r="E1585" s="9"/>
      <c r="F1585" s="9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  <c r="AA1585" s="5"/>
      <c r="AB1585" s="5"/>
      <c r="AC1585" s="5"/>
      <c r="AD1585" s="5"/>
      <c r="AE1585" s="5"/>
      <c r="AF1585" s="5"/>
      <c r="AG1585" s="5"/>
      <c r="AH1585" s="5"/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28"/>
      <c r="AW1585" s="28"/>
    </row>
    <row r="1586" spans="2:49" ht="15.6" x14ac:dyDescent="0.3">
      <c r="B1586" s="9"/>
      <c r="C1586" s="9"/>
      <c r="D1586" s="9"/>
      <c r="E1586" s="9"/>
      <c r="F1586" s="9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  <c r="AA1586" s="5"/>
      <c r="AB1586" s="5"/>
      <c r="AC1586" s="5"/>
      <c r="AD1586" s="5"/>
      <c r="AE1586" s="5"/>
      <c r="AF1586" s="5"/>
      <c r="AG1586" s="5"/>
      <c r="AH1586" s="5"/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28"/>
      <c r="AW1586" s="28"/>
    </row>
    <row r="1587" spans="2:49" ht="15.6" x14ac:dyDescent="0.3">
      <c r="B1587" s="9"/>
      <c r="C1587" s="9"/>
      <c r="D1587" s="9"/>
      <c r="E1587" s="9"/>
      <c r="F1587" s="9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  <c r="AA1587" s="5"/>
      <c r="AB1587" s="5"/>
      <c r="AC1587" s="5"/>
      <c r="AD1587" s="5"/>
      <c r="AE1587" s="5"/>
      <c r="AF1587" s="5"/>
      <c r="AG1587" s="5"/>
      <c r="AH1587" s="5"/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28"/>
      <c r="AW1587" s="28"/>
    </row>
    <row r="1588" spans="2:49" ht="15.6" x14ac:dyDescent="0.3">
      <c r="B1588" s="9"/>
      <c r="C1588" s="9"/>
      <c r="D1588" s="9"/>
      <c r="E1588" s="9"/>
      <c r="F1588" s="9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  <c r="AA1588" s="5"/>
      <c r="AB1588" s="5"/>
      <c r="AC1588" s="5"/>
      <c r="AD1588" s="5"/>
      <c r="AE1588" s="5"/>
      <c r="AF1588" s="5"/>
      <c r="AG1588" s="5"/>
      <c r="AH1588" s="5"/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28"/>
      <c r="AW1588" s="28"/>
    </row>
    <row r="1589" spans="2:49" ht="15.6" x14ac:dyDescent="0.3">
      <c r="B1589" s="9"/>
      <c r="C1589" s="9"/>
      <c r="D1589" s="9"/>
      <c r="E1589" s="9"/>
      <c r="F1589" s="9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  <c r="AA1589" s="5"/>
      <c r="AB1589" s="5"/>
      <c r="AC1589" s="5"/>
      <c r="AD1589" s="5"/>
      <c r="AE1589" s="5"/>
      <c r="AF1589" s="5"/>
      <c r="AG1589" s="5"/>
      <c r="AH1589" s="5"/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28"/>
      <c r="AW1589" s="28"/>
    </row>
    <row r="1590" spans="2:49" ht="15.6" x14ac:dyDescent="0.3">
      <c r="B1590" s="9"/>
      <c r="C1590" s="9"/>
      <c r="D1590" s="9"/>
      <c r="E1590" s="9"/>
      <c r="F1590" s="9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  <c r="AA1590" s="5"/>
      <c r="AB1590" s="5"/>
      <c r="AC1590" s="5"/>
      <c r="AD1590" s="5"/>
      <c r="AE1590" s="5"/>
      <c r="AF1590" s="5"/>
      <c r="AG1590" s="5"/>
      <c r="AH1590" s="5"/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28"/>
      <c r="AW1590" s="28"/>
    </row>
    <row r="1591" spans="2:49" ht="15.6" x14ac:dyDescent="0.3">
      <c r="B1591" s="9"/>
      <c r="C1591" s="9"/>
      <c r="D1591" s="9"/>
      <c r="E1591" s="9"/>
      <c r="F1591" s="9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  <c r="AA1591" s="5"/>
      <c r="AB1591" s="5"/>
      <c r="AC1591" s="5"/>
      <c r="AD1591" s="5"/>
      <c r="AE1591" s="5"/>
      <c r="AF1591" s="5"/>
      <c r="AG1591" s="5"/>
      <c r="AH1591" s="5"/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28"/>
      <c r="AW1591" s="28"/>
    </row>
    <row r="1592" spans="2:49" ht="15.6" x14ac:dyDescent="0.3">
      <c r="B1592" s="9"/>
      <c r="C1592" s="9"/>
      <c r="D1592" s="9"/>
      <c r="E1592" s="9"/>
      <c r="F1592" s="9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  <c r="AA1592" s="5"/>
      <c r="AB1592" s="5"/>
      <c r="AC1592" s="5"/>
      <c r="AD1592" s="5"/>
      <c r="AE1592" s="5"/>
      <c r="AF1592" s="5"/>
      <c r="AG1592" s="5"/>
      <c r="AH1592" s="5"/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28"/>
      <c r="AW1592" s="28"/>
    </row>
    <row r="1593" spans="2:49" ht="15.6" x14ac:dyDescent="0.3">
      <c r="B1593" s="9"/>
      <c r="C1593" s="9"/>
      <c r="D1593" s="9"/>
      <c r="E1593" s="9"/>
      <c r="F1593" s="9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  <c r="AA1593" s="5"/>
      <c r="AB1593" s="5"/>
      <c r="AC1593" s="5"/>
      <c r="AD1593" s="5"/>
      <c r="AE1593" s="5"/>
      <c r="AF1593" s="5"/>
      <c r="AG1593" s="5"/>
      <c r="AH1593" s="5"/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28"/>
      <c r="AW1593" s="28"/>
    </row>
    <row r="1594" spans="2:49" ht="15.6" x14ac:dyDescent="0.3">
      <c r="B1594" s="9"/>
      <c r="C1594" s="9"/>
      <c r="D1594" s="9"/>
      <c r="E1594" s="9"/>
      <c r="F1594" s="9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  <c r="AA1594" s="5"/>
      <c r="AB1594" s="5"/>
      <c r="AC1594" s="5"/>
      <c r="AD1594" s="5"/>
      <c r="AE1594" s="5"/>
      <c r="AF1594" s="5"/>
      <c r="AG1594" s="5"/>
      <c r="AH1594" s="5"/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28"/>
      <c r="AW1594" s="28"/>
    </row>
    <row r="1595" spans="2:49" ht="15.6" x14ac:dyDescent="0.3">
      <c r="B1595" s="9"/>
      <c r="C1595" s="9"/>
      <c r="D1595" s="9"/>
      <c r="E1595" s="9"/>
      <c r="F1595" s="9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  <c r="AA1595" s="5"/>
      <c r="AB1595" s="5"/>
      <c r="AC1595" s="5"/>
      <c r="AD1595" s="5"/>
      <c r="AE1595" s="5"/>
      <c r="AF1595" s="5"/>
      <c r="AG1595" s="5"/>
      <c r="AH1595" s="5"/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28"/>
      <c r="AW1595" s="28"/>
    </row>
    <row r="1596" spans="2:49" ht="15.6" x14ac:dyDescent="0.3">
      <c r="B1596" s="9"/>
      <c r="C1596" s="9"/>
      <c r="D1596" s="9"/>
      <c r="E1596" s="9"/>
      <c r="F1596" s="9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  <c r="AA1596" s="5"/>
      <c r="AB1596" s="5"/>
      <c r="AC1596" s="5"/>
      <c r="AD1596" s="5"/>
      <c r="AE1596" s="5"/>
      <c r="AF1596" s="5"/>
      <c r="AG1596" s="5"/>
      <c r="AH1596" s="5"/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28"/>
      <c r="AW1596" s="28"/>
    </row>
    <row r="1597" spans="2:49" ht="15.6" x14ac:dyDescent="0.3">
      <c r="B1597" s="9"/>
      <c r="C1597" s="9"/>
      <c r="D1597" s="9"/>
      <c r="E1597" s="9"/>
      <c r="F1597" s="9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  <c r="AA1597" s="5"/>
      <c r="AB1597" s="5"/>
      <c r="AC1597" s="5"/>
      <c r="AD1597" s="5"/>
      <c r="AE1597" s="5"/>
      <c r="AF1597" s="5"/>
      <c r="AG1597" s="5"/>
      <c r="AH1597" s="5"/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28"/>
      <c r="AW1597" s="28"/>
    </row>
    <row r="1598" spans="2:49" ht="15.6" x14ac:dyDescent="0.3">
      <c r="B1598" s="9"/>
      <c r="C1598" s="9"/>
      <c r="D1598" s="9"/>
      <c r="E1598" s="9"/>
      <c r="F1598" s="9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  <c r="AA1598" s="5"/>
      <c r="AB1598" s="5"/>
      <c r="AC1598" s="5"/>
      <c r="AD1598" s="5"/>
      <c r="AE1598" s="5"/>
      <c r="AF1598" s="5"/>
      <c r="AG1598" s="5"/>
      <c r="AH1598" s="5"/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28"/>
      <c r="AW1598" s="28"/>
    </row>
    <row r="1599" spans="2:49" ht="15.6" x14ac:dyDescent="0.3">
      <c r="B1599" s="9"/>
      <c r="C1599" s="9"/>
      <c r="D1599" s="9"/>
      <c r="E1599" s="9"/>
      <c r="F1599" s="9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  <c r="AA1599" s="5"/>
      <c r="AB1599" s="5"/>
      <c r="AC1599" s="5"/>
      <c r="AD1599" s="5"/>
      <c r="AE1599" s="5"/>
      <c r="AF1599" s="5"/>
      <c r="AG1599" s="5"/>
      <c r="AH1599" s="5"/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28"/>
      <c r="AW1599" s="28"/>
    </row>
    <row r="1600" spans="2:49" ht="15.6" x14ac:dyDescent="0.3">
      <c r="B1600" s="9"/>
      <c r="C1600" s="9"/>
      <c r="D1600" s="9"/>
      <c r="E1600" s="9"/>
      <c r="F1600" s="9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  <c r="AA1600" s="5"/>
      <c r="AB1600" s="5"/>
      <c r="AC1600" s="5"/>
      <c r="AD1600" s="5"/>
      <c r="AE1600" s="5"/>
      <c r="AF1600" s="5"/>
      <c r="AG1600" s="5"/>
      <c r="AH1600" s="5"/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28"/>
      <c r="AW1600" s="28"/>
    </row>
    <row r="1601" spans="2:49" ht="15.6" x14ac:dyDescent="0.3">
      <c r="B1601" s="9"/>
      <c r="C1601" s="9"/>
      <c r="D1601" s="9"/>
      <c r="E1601" s="9"/>
      <c r="F1601" s="9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  <c r="AA1601" s="5"/>
      <c r="AB1601" s="5"/>
      <c r="AC1601" s="5"/>
      <c r="AD1601" s="5"/>
      <c r="AE1601" s="5"/>
      <c r="AF1601" s="5"/>
      <c r="AG1601" s="5"/>
      <c r="AH1601" s="5"/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28"/>
      <c r="AW1601" s="28"/>
    </row>
    <row r="1602" spans="2:49" ht="15.6" x14ac:dyDescent="0.3">
      <c r="B1602" s="9"/>
      <c r="C1602" s="9"/>
      <c r="D1602" s="9"/>
      <c r="E1602" s="9"/>
      <c r="F1602" s="9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  <c r="AA1602" s="5"/>
      <c r="AB1602" s="5"/>
      <c r="AC1602" s="5"/>
      <c r="AD1602" s="5"/>
      <c r="AE1602" s="5"/>
      <c r="AF1602" s="5"/>
      <c r="AG1602" s="5"/>
      <c r="AH1602" s="5"/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28"/>
      <c r="AW1602" s="28"/>
    </row>
    <row r="1603" spans="2:49" ht="15.6" x14ac:dyDescent="0.3">
      <c r="B1603" s="9"/>
      <c r="C1603" s="9"/>
      <c r="D1603" s="9"/>
      <c r="E1603" s="9"/>
      <c r="F1603" s="9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  <c r="AA1603" s="5"/>
      <c r="AB1603" s="5"/>
      <c r="AC1603" s="5"/>
      <c r="AD1603" s="5"/>
      <c r="AE1603" s="5"/>
      <c r="AF1603" s="5"/>
      <c r="AG1603" s="5"/>
      <c r="AH1603" s="5"/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28"/>
      <c r="AW1603" s="28"/>
    </row>
    <row r="1604" spans="2:49" ht="15.6" x14ac:dyDescent="0.3">
      <c r="B1604" s="9"/>
      <c r="C1604" s="9"/>
      <c r="D1604" s="9"/>
      <c r="E1604" s="9"/>
      <c r="F1604" s="9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  <c r="AA1604" s="5"/>
      <c r="AB1604" s="5"/>
      <c r="AC1604" s="5"/>
      <c r="AD1604" s="5"/>
      <c r="AE1604" s="5"/>
      <c r="AF1604" s="5"/>
      <c r="AG1604" s="5"/>
      <c r="AH1604" s="5"/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28"/>
      <c r="AW1604" s="28"/>
    </row>
    <row r="1605" spans="2:49" ht="15.6" x14ac:dyDescent="0.3">
      <c r="B1605" s="9"/>
      <c r="C1605" s="9"/>
      <c r="D1605" s="9"/>
      <c r="E1605" s="9"/>
      <c r="F1605" s="9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  <c r="AA1605" s="5"/>
      <c r="AB1605" s="5"/>
      <c r="AC1605" s="5"/>
      <c r="AD1605" s="5"/>
      <c r="AE1605" s="5"/>
      <c r="AF1605" s="5"/>
      <c r="AG1605" s="5"/>
      <c r="AH1605" s="5"/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28"/>
      <c r="AW1605" s="28"/>
    </row>
    <row r="1606" spans="2:49" ht="15.6" x14ac:dyDescent="0.3">
      <c r="B1606" s="9"/>
      <c r="C1606" s="9"/>
      <c r="D1606" s="9"/>
      <c r="E1606" s="9"/>
      <c r="F1606" s="9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  <c r="AA1606" s="5"/>
      <c r="AB1606" s="5"/>
      <c r="AC1606" s="5"/>
      <c r="AD1606" s="5"/>
      <c r="AE1606" s="5"/>
      <c r="AF1606" s="5"/>
      <c r="AG1606" s="5"/>
      <c r="AH1606" s="5"/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28"/>
      <c r="AW1606" s="28"/>
    </row>
    <row r="1607" spans="2:49" ht="15.6" x14ac:dyDescent="0.3">
      <c r="B1607" s="9"/>
      <c r="C1607" s="9"/>
      <c r="D1607" s="9"/>
      <c r="E1607" s="9"/>
      <c r="F1607" s="9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  <c r="AA1607" s="5"/>
      <c r="AB1607" s="5"/>
      <c r="AC1607" s="5"/>
      <c r="AD1607" s="5"/>
      <c r="AE1607" s="5"/>
      <c r="AF1607" s="5"/>
      <c r="AG1607" s="5"/>
      <c r="AH1607" s="5"/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28"/>
      <c r="AW1607" s="28"/>
    </row>
    <row r="1608" spans="2:49" ht="15.6" x14ac:dyDescent="0.3">
      <c r="B1608" s="9"/>
      <c r="C1608" s="9"/>
      <c r="D1608" s="9"/>
      <c r="E1608" s="9"/>
      <c r="F1608" s="9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  <c r="AA1608" s="5"/>
      <c r="AB1608" s="5"/>
      <c r="AC1608" s="5"/>
      <c r="AD1608" s="5"/>
      <c r="AE1608" s="5"/>
      <c r="AF1608" s="5"/>
      <c r="AG1608" s="5"/>
      <c r="AH1608" s="5"/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28"/>
      <c r="AW1608" s="28"/>
    </row>
    <row r="1609" spans="2:49" ht="15.6" x14ac:dyDescent="0.3">
      <c r="B1609" s="9"/>
      <c r="C1609" s="9"/>
      <c r="D1609" s="9"/>
      <c r="E1609" s="9"/>
      <c r="F1609" s="9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  <c r="AA1609" s="5"/>
      <c r="AB1609" s="5"/>
      <c r="AC1609" s="5"/>
      <c r="AD1609" s="5"/>
      <c r="AE1609" s="5"/>
      <c r="AF1609" s="5"/>
      <c r="AG1609" s="5"/>
      <c r="AH1609" s="5"/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28"/>
      <c r="AW1609" s="28"/>
    </row>
    <row r="1610" spans="2:49" ht="15.6" x14ac:dyDescent="0.3">
      <c r="B1610" s="9"/>
      <c r="C1610" s="9"/>
      <c r="D1610" s="9"/>
      <c r="E1610" s="9"/>
      <c r="F1610" s="9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  <c r="AA1610" s="5"/>
      <c r="AB1610" s="5"/>
      <c r="AC1610" s="5"/>
      <c r="AD1610" s="5"/>
      <c r="AE1610" s="5"/>
      <c r="AF1610" s="5"/>
      <c r="AG1610" s="5"/>
      <c r="AH1610" s="5"/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28"/>
      <c r="AW1610" s="28"/>
    </row>
    <row r="1611" spans="2:49" ht="15.6" x14ac:dyDescent="0.3">
      <c r="B1611" s="9"/>
      <c r="C1611" s="9"/>
      <c r="D1611" s="9"/>
      <c r="E1611" s="9"/>
      <c r="F1611" s="9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  <c r="AA1611" s="5"/>
      <c r="AB1611" s="5"/>
      <c r="AC1611" s="5"/>
      <c r="AD1611" s="5"/>
      <c r="AE1611" s="5"/>
      <c r="AF1611" s="5"/>
      <c r="AG1611" s="5"/>
      <c r="AH1611" s="5"/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28"/>
      <c r="AW1611" s="28"/>
    </row>
    <row r="1612" spans="2:49" ht="15.6" x14ac:dyDescent="0.3">
      <c r="B1612" s="9"/>
      <c r="C1612" s="9"/>
      <c r="D1612" s="9"/>
      <c r="E1612" s="9"/>
      <c r="F1612" s="9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  <c r="AA1612" s="5"/>
      <c r="AB1612" s="5"/>
      <c r="AC1612" s="5"/>
      <c r="AD1612" s="5"/>
      <c r="AE1612" s="5"/>
      <c r="AF1612" s="5"/>
      <c r="AG1612" s="5"/>
      <c r="AH1612" s="5"/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28"/>
      <c r="AW1612" s="28"/>
    </row>
    <row r="1613" spans="2:49" ht="15.6" x14ac:dyDescent="0.3">
      <c r="B1613" s="9"/>
      <c r="C1613" s="9"/>
      <c r="D1613" s="9"/>
      <c r="E1613" s="9"/>
      <c r="F1613" s="9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  <c r="AA1613" s="5"/>
      <c r="AB1613" s="5"/>
      <c r="AC1613" s="5"/>
      <c r="AD1613" s="5"/>
      <c r="AE1613" s="5"/>
      <c r="AF1613" s="5"/>
      <c r="AG1613" s="5"/>
      <c r="AH1613" s="5"/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28"/>
      <c r="AW1613" s="28"/>
    </row>
    <row r="1614" spans="2:49" ht="15.6" x14ac:dyDescent="0.3">
      <c r="B1614" s="9"/>
      <c r="C1614" s="9"/>
      <c r="D1614" s="9"/>
      <c r="E1614" s="9"/>
      <c r="F1614" s="9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  <c r="AA1614" s="5"/>
      <c r="AB1614" s="5"/>
      <c r="AC1614" s="5"/>
      <c r="AD1614" s="5"/>
      <c r="AE1614" s="5"/>
      <c r="AF1614" s="5"/>
      <c r="AG1614" s="5"/>
      <c r="AH1614" s="5"/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28"/>
      <c r="AW1614" s="28"/>
    </row>
    <row r="1615" spans="2:49" ht="15.6" x14ac:dyDescent="0.3">
      <c r="B1615" s="9"/>
      <c r="C1615" s="9"/>
      <c r="D1615" s="9"/>
      <c r="E1615" s="9"/>
      <c r="F1615" s="9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  <c r="AA1615" s="5"/>
      <c r="AB1615" s="5"/>
      <c r="AC1615" s="5"/>
      <c r="AD1615" s="5"/>
      <c r="AE1615" s="5"/>
      <c r="AF1615" s="5"/>
      <c r="AG1615" s="5"/>
      <c r="AH1615" s="5"/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28"/>
      <c r="AW1615" s="28"/>
    </row>
    <row r="1616" spans="2:49" ht="15.6" x14ac:dyDescent="0.3">
      <c r="B1616" s="9"/>
      <c r="C1616" s="9"/>
      <c r="D1616" s="9"/>
      <c r="E1616" s="9"/>
      <c r="F1616" s="9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  <c r="AA1616" s="5"/>
      <c r="AB1616" s="5"/>
      <c r="AC1616" s="5"/>
      <c r="AD1616" s="5"/>
      <c r="AE1616" s="5"/>
      <c r="AF1616" s="5"/>
      <c r="AG1616" s="5"/>
      <c r="AH1616" s="5"/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28"/>
      <c r="AW1616" s="28"/>
    </row>
    <row r="1617" spans="2:49" ht="15.6" x14ac:dyDescent="0.3">
      <c r="B1617" s="9"/>
      <c r="C1617" s="9"/>
      <c r="D1617" s="9"/>
      <c r="E1617" s="9"/>
      <c r="F1617" s="9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  <c r="AA1617" s="5"/>
      <c r="AB1617" s="5"/>
      <c r="AC1617" s="5"/>
      <c r="AD1617" s="5"/>
      <c r="AE1617" s="5"/>
      <c r="AF1617" s="5"/>
      <c r="AG1617" s="5"/>
      <c r="AH1617" s="5"/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28"/>
      <c r="AW1617" s="28"/>
    </row>
    <row r="1618" spans="2:49" ht="15.6" x14ac:dyDescent="0.3">
      <c r="B1618" s="9"/>
      <c r="C1618" s="9"/>
      <c r="D1618" s="9"/>
      <c r="E1618" s="9"/>
      <c r="F1618" s="9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  <c r="AA1618" s="5"/>
      <c r="AB1618" s="5"/>
      <c r="AC1618" s="5"/>
      <c r="AD1618" s="5"/>
      <c r="AE1618" s="5"/>
      <c r="AF1618" s="5"/>
      <c r="AG1618" s="5"/>
      <c r="AH1618" s="5"/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28"/>
      <c r="AW1618" s="28"/>
    </row>
    <row r="1619" spans="2:49" ht="15.6" x14ac:dyDescent="0.3">
      <c r="B1619" s="9"/>
      <c r="C1619" s="9"/>
      <c r="D1619" s="9"/>
      <c r="E1619" s="9"/>
      <c r="F1619" s="9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  <c r="AA1619" s="5"/>
      <c r="AB1619" s="5"/>
      <c r="AC1619" s="5"/>
      <c r="AD1619" s="5"/>
      <c r="AE1619" s="5"/>
      <c r="AF1619" s="5"/>
      <c r="AG1619" s="5"/>
      <c r="AH1619" s="5"/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28"/>
      <c r="AW1619" s="28"/>
    </row>
    <row r="1620" spans="2:49" ht="15.6" x14ac:dyDescent="0.3">
      <c r="B1620" s="9"/>
      <c r="C1620" s="9"/>
      <c r="D1620" s="9"/>
      <c r="E1620" s="9"/>
      <c r="F1620" s="9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  <c r="AA1620" s="5"/>
      <c r="AB1620" s="5"/>
      <c r="AC1620" s="5"/>
      <c r="AD1620" s="5"/>
      <c r="AE1620" s="5"/>
      <c r="AF1620" s="5"/>
      <c r="AG1620" s="5"/>
      <c r="AH1620" s="5"/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28"/>
      <c r="AW1620" s="28"/>
    </row>
    <row r="1621" spans="2:49" ht="15.6" x14ac:dyDescent="0.3">
      <c r="B1621" s="9"/>
      <c r="C1621" s="9"/>
      <c r="D1621" s="9"/>
      <c r="E1621" s="9"/>
      <c r="F1621" s="9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  <c r="AA1621" s="5"/>
      <c r="AB1621" s="5"/>
      <c r="AC1621" s="5"/>
      <c r="AD1621" s="5"/>
      <c r="AE1621" s="5"/>
      <c r="AF1621" s="5"/>
      <c r="AG1621" s="5"/>
      <c r="AH1621" s="5"/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28"/>
      <c r="AW1621" s="28"/>
    </row>
    <row r="1622" spans="2:49" ht="15.6" x14ac:dyDescent="0.3">
      <c r="B1622" s="9"/>
      <c r="C1622" s="9"/>
      <c r="D1622" s="9"/>
      <c r="E1622" s="9"/>
      <c r="F1622" s="9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5"/>
      <c r="AC1622" s="5"/>
      <c r="AD1622" s="5"/>
      <c r="AE1622" s="5"/>
      <c r="AF1622" s="5"/>
      <c r="AG1622" s="5"/>
      <c r="AH1622" s="5"/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28"/>
      <c r="AW1622" s="28"/>
    </row>
    <row r="1623" spans="2:49" ht="15.6" x14ac:dyDescent="0.3">
      <c r="B1623" s="9"/>
      <c r="C1623" s="9"/>
      <c r="D1623" s="9"/>
      <c r="E1623" s="9"/>
      <c r="F1623" s="9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  <c r="AA1623" s="5"/>
      <c r="AB1623" s="5"/>
      <c r="AC1623" s="5"/>
      <c r="AD1623" s="5"/>
      <c r="AE1623" s="5"/>
      <c r="AF1623" s="5"/>
      <c r="AG1623" s="5"/>
      <c r="AH1623" s="5"/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28"/>
      <c r="AW1623" s="28"/>
    </row>
    <row r="1624" spans="2:49" ht="15.6" x14ac:dyDescent="0.3">
      <c r="B1624" s="9"/>
      <c r="C1624" s="9"/>
      <c r="D1624" s="9"/>
      <c r="E1624" s="9"/>
      <c r="F1624" s="9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5"/>
      <c r="AC1624" s="5"/>
      <c r="AD1624" s="5"/>
      <c r="AE1624" s="5"/>
      <c r="AF1624" s="5"/>
      <c r="AG1624" s="5"/>
      <c r="AH1624" s="5"/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28"/>
      <c r="AW1624" s="28"/>
    </row>
    <row r="1625" spans="2:49" ht="15.6" x14ac:dyDescent="0.3">
      <c r="B1625" s="9"/>
      <c r="C1625" s="9"/>
      <c r="D1625" s="9"/>
      <c r="E1625" s="9"/>
      <c r="F1625" s="9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5"/>
      <c r="AC1625" s="5"/>
      <c r="AD1625" s="5"/>
      <c r="AE1625" s="5"/>
      <c r="AF1625" s="5"/>
      <c r="AG1625" s="5"/>
      <c r="AH1625" s="5"/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28"/>
      <c r="AW1625" s="28"/>
    </row>
    <row r="1626" spans="2:49" ht="15.6" x14ac:dyDescent="0.3">
      <c r="B1626" s="9"/>
      <c r="C1626" s="9"/>
      <c r="D1626" s="9"/>
      <c r="E1626" s="9"/>
      <c r="F1626" s="9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  <c r="AA1626" s="5"/>
      <c r="AB1626" s="5"/>
      <c r="AC1626" s="5"/>
      <c r="AD1626" s="5"/>
      <c r="AE1626" s="5"/>
      <c r="AF1626" s="5"/>
      <c r="AG1626" s="5"/>
      <c r="AH1626" s="5"/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28"/>
      <c r="AW1626" s="28"/>
    </row>
    <row r="1627" spans="2:49" ht="15.6" x14ac:dyDescent="0.3">
      <c r="B1627" s="9"/>
      <c r="C1627" s="9"/>
      <c r="D1627" s="9"/>
      <c r="E1627" s="9"/>
      <c r="F1627" s="9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  <c r="AA1627" s="5"/>
      <c r="AB1627" s="5"/>
      <c r="AC1627" s="5"/>
      <c r="AD1627" s="5"/>
      <c r="AE1627" s="5"/>
      <c r="AF1627" s="5"/>
      <c r="AG1627" s="5"/>
      <c r="AH1627" s="5"/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28"/>
      <c r="AW1627" s="28"/>
    </row>
    <row r="1628" spans="2:49" ht="15.6" x14ac:dyDescent="0.3">
      <c r="B1628" s="9"/>
      <c r="C1628" s="9"/>
      <c r="D1628" s="9"/>
      <c r="E1628" s="9"/>
      <c r="F1628" s="9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  <c r="AA1628" s="5"/>
      <c r="AB1628" s="5"/>
      <c r="AC1628" s="5"/>
      <c r="AD1628" s="5"/>
      <c r="AE1628" s="5"/>
      <c r="AF1628" s="5"/>
      <c r="AG1628" s="5"/>
      <c r="AH1628" s="5"/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28"/>
      <c r="AW1628" s="28"/>
    </row>
    <row r="1629" spans="2:49" ht="15.6" x14ac:dyDescent="0.3">
      <c r="B1629" s="9"/>
      <c r="C1629" s="9"/>
      <c r="D1629" s="9"/>
      <c r="E1629" s="9"/>
      <c r="F1629" s="9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  <c r="AA1629" s="5"/>
      <c r="AB1629" s="5"/>
      <c r="AC1629" s="5"/>
      <c r="AD1629" s="5"/>
      <c r="AE1629" s="5"/>
      <c r="AF1629" s="5"/>
      <c r="AG1629" s="5"/>
      <c r="AH1629" s="5"/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28"/>
      <c r="AW1629" s="28"/>
    </row>
    <row r="1630" spans="2:49" ht="15.6" x14ac:dyDescent="0.3">
      <c r="B1630" s="9"/>
      <c r="C1630" s="9"/>
      <c r="D1630" s="9"/>
      <c r="E1630" s="9"/>
      <c r="F1630" s="9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5"/>
      <c r="AC1630" s="5"/>
      <c r="AD1630" s="5"/>
      <c r="AE1630" s="5"/>
      <c r="AF1630" s="5"/>
      <c r="AG1630" s="5"/>
      <c r="AH1630" s="5"/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28"/>
      <c r="AW1630" s="28"/>
    </row>
    <row r="1631" spans="2:49" ht="15.6" x14ac:dyDescent="0.3">
      <c r="B1631" s="9"/>
      <c r="C1631" s="9"/>
      <c r="D1631" s="9"/>
      <c r="E1631" s="9"/>
      <c r="F1631" s="9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5"/>
      <c r="AC1631" s="5"/>
      <c r="AD1631" s="5"/>
      <c r="AE1631" s="5"/>
      <c r="AF1631" s="5"/>
      <c r="AG1631" s="5"/>
      <c r="AH1631" s="5"/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28"/>
      <c r="AW1631" s="28"/>
    </row>
    <row r="1632" spans="2:49" ht="15.6" x14ac:dyDescent="0.3">
      <c r="B1632" s="9"/>
      <c r="C1632" s="9"/>
      <c r="D1632" s="9"/>
      <c r="E1632" s="9"/>
      <c r="F1632" s="9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5"/>
      <c r="AC1632" s="5"/>
      <c r="AD1632" s="5"/>
      <c r="AE1632" s="5"/>
      <c r="AF1632" s="5"/>
      <c r="AG1632" s="5"/>
      <c r="AH1632" s="5"/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28"/>
      <c r="AW1632" s="28"/>
    </row>
    <row r="1633" spans="2:49" ht="15.6" x14ac:dyDescent="0.3">
      <c r="B1633" s="9"/>
      <c r="C1633" s="9"/>
      <c r="D1633" s="9"/>
      <c r="E1633" s="9"/>
      <c r="F1633" s="9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  <c r="AA1633" s="5"/>
      <c r="AB1633" s="5"/>
      <c r="AC1633" s="5"/>
      <c r="AD1633" s="5"/>
      <c r="AE1633" s="5"/>
      <c r="AF1633" s="5"/>
      <c r="AG1633" s="5"/>
      <c r="AH1633" s="5"/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28"/>
      <c r="AW1633" s="28"/>
    </row>
    <row r="1634" spans="2:49" ht="15.6" x14ac:dyDescent="0.3">
      <c r="B1634" s="9"/>
      <c r="C1634" s="9"/>
      <c r="D1634" s="9"/>
      <c r="E1634" s="9"/>
      <c r="F1634" s="9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  <c r="AA1634" s="5"/>
      <c r="AB1634" s="5"/>
      <c r="AC1634" s="5"/>
      <c r="AD1634" s="5"/>
      <c r="AE1634" s="5"/>
      <c r="AF1634" s="5"/>
      <c r="AG1634" s="5"/>
      <c r="AH1634" s="5"/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28"/>
      <c r="AW1634" s="28"/>
    </row>
    <row r="1635" spans="2:49" ht="15.6" x14ac:dyDescent="0.3">
      <c r="B1635" s="9"/>
      <c r="C1635" s="9"/>
      <c r="D1635" s="9"/>
      <c r="E1635" s="9"/>
      <c r="F1635" s="9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  <c r="AA1635" s="5"/>
      <c r="AB1635" s="5"/>
      <c r="AC1635" s="5"/>
      <c r="AD1635" s="5"/>
      <c r="AE1635" s="5"/>
      <c r="AF1635" s="5"/>
      <c r="AG1635" s="5"/>
      <c r="AH1635" s="5"/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28"/>
      <c r="AW1635" s="28"/>
    </row>
    <row r="1636" spans="2:49" ht="15.6" x14ac:dyDescent="0.3">
      <c r="B1636" s="9"/>
      <c r="C1636" s="9"/>
      <c r="D1636" s="9"/>
      <c r="E1636" s="9"/>
      <c r="F1636" s="9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  <c r="AA1636" s="5"/>
      <c r="AB1636" s="5"/>
      <c r="AC1636" s="5"/>
      <c r="AD1636" s="5"/>
      <c r="AE1636" s="5"/>
      <c r="AF1636" s="5"/>
      <c r="AG1636" s="5"/>
      <c r="AH1636" s="5"/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28"/>
      <c r="AW1636" s="28"/>
    </row>
    <row r="1637" spans="2:49" ht="15.6" x14ac:dyDescent="0.3">
      <c r="B1637" s="9"/>
      <c r="C1637" s="9"/>
      <c r="D1637" s="9"/>
      <c r="E1637" s="9"/>
      <c r="F1637" s="9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  <c r="AA1637" s="5"/>
      <c r="AB1637" s="5"/>
      <c r="AC1637" s="5"/>
      <c r="AD1637" s="5"/>
      <c r="AE1637" s="5"/>
      <c r="AF1637" s="5"/>
      <c r="AG1637" s="5"/>
      <c r="AH1637" s="5"/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28"/>
      <c r="AW1637" s="28"/>
    </row>
    <row r="1638" spans="2:49" ht="15.6" x14ac:dyDescent="0.3">
      <c r="B1638" s="9"/>
      <c r="C1638" s="9"/>
      <c r="D1638" s="9"/>
      <c r="E1638" s="9"/>
      <c r="F1638" s="9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5"/>
      <c r="AC1638" s="5"/>
      <c r="AD1638" s="5"/>
      <c r="AE1638" s="5"/>
      <c r="AF1638" s="5"/>
      <c r="AG1638" s="5"/>
      <c r="AH1638" s="5"/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28"/>
      <c r="AW1638" s="28"/>
    </row>
    <row r="1639" spans="2:49" ht="15.6" x14ac:dyDescent="0.3">
      <c r="B1639" s="9"/>
      <c r="C1639" s="9"/>
      <c r="D1639" s="9"/>
      <c r="E1639" s="9"/>
      <c r="F1639" s="9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  <c r="AA1639" s="5"/>
      <c r="AB1639" s="5"/>
      <c r="AC1639" s="5"/>
      <c r="AD1639" s="5"/>
      <c r="AE1639" s="5"/>
      <c r="AF1639" s="5"/>
      <c r="AG1639" s="5"/>
      <c r="AH1639" s="5"/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28"/>
      <c r="AW1639" s="28"/>
    </row>
    <row r="1640" spans="2:49" ht="15.6" x14ac:dyDescent="0.3">
      <c r="B1640" s="9"/>
      <c r="C1640" s="9"/>
      <c r="D1640" s="9"/>
      <c r="E1640" s="9"/>
      <c r="F1640" s="9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  <c r="AA1640" s="5"/>
      <c r="AB1640" s="5"/>
      <c r="AC1640" s="5"/>
      <c r="AD1640" s="5"/>
      <c r="AE1640" s="5"/>
      <c r="AF1640" s="5"/>
      <c r="AG1640" s="5"/>
      <c r="AH1640" s="5"/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28"/>
      <c r="AW1640" s="28"/>
    </row>
    <row r="1641" spans="2:49" ht="15.6" x14ac:dyDescent="0.3">
      <c r="B1641" s="9"/>
      <c r="C1641" s="9"/>
      <c r="D1641" s="9"/>
      <c r="E1641" s="9"/>
      <c r="F1641" s="9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  <c r="AA1641" s="5"/>
      <c r="AB1641" s="5"/>
      <c r="AC1641" s="5"/>
      <c r="AD1641" s="5"/>
      <c r="AE1641" s="5"/>
      <c r="AF1641" s="5"/>
      <c r="AG1641" s="5"/>
      <c r="AH1641" s="5"/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28"/>
      <c r="AW1641" s="28"/>
    </row>
    <row r="1642" spans="2:49" ht="15.6" x14ac:dyDescent="0.3">
      <c r="B1642" s="9"/>
      <c r="C1642" s="9"/>
      <c r="D1642" s="9"/>
      <c r="E1642" s="9"/>
      <c r="F1642" s="9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28"/>
      <c r="AW1642" s="28"/>
    </row>
    <row r="1643" spans="2:49" ht="15.6" x14ac:dyDescent="0.3">
      <c r="B1643" s="9"/>
      <c r="C1643" s="9"/>
      <c r="D1643" s="9"/>
      <c r="E1643" s="9"/>
      <c r="F1643" s="9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  <c r="AA1643" s="5"/>
      <c r="AB1643" s="5"/>
      <c r="AC1643" s="5"/>
      <c r="AD1643" s="5"/>
      <c r="AE1643" s="5"/>
      <c r="AF1643" s="5"/>
      <c r="AG1643" s="5"/>
      <c r="AH1643" s="5"/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28"/>
      <c r="AW1643" s="28"/>
    </row>
    <row r="1644" spans="2:49" ht="15.6" x14ac:dyDescent="0.3">
      <c r="B1644" s="9"/>
      <c r="C1644" s="9"/>
      <c r="D1644" s="9"/>
      <c r="E1644" s="9"/>
      <c r="F1644" s="9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  <c r="AA1644" s="5"/>
      <c r="AB1644" s="5"/>
      <c r="AC1644" s="5"/>
      <c r="AD1644" s="5"/>
      <c r="AE1644" s="5"/>
      <c r="AF1644" s="5"/>
      <c r="AG1644" s="5"/>
      <c r="AH1644" s="5"/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28"/>
      <c r="AW1644" s="28"/>
    </row>
    <row r="1645" spans="2:49" ht="15.6" x14ac:dyDescent="0.3">
      <c r="B1645" s="9"/>
      <c r="C1645" s="9"/>
      <c r="D1645" s="9"/>
      <c r="E1645" s="9"/>
      <c r="F1645" s="9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  <c r="AA1645" s="5"/>
      <c r="AB1645" s="5"/>
      <c r="AC1645" s="5"/>
      <c r="AD1645" s="5"/>
      <c r="AE1645" s="5"/>
      <c r="AF1645" s="5"/>
      <c r="AG1645" s="5"/>
      <c r="AH1645" s="5"/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28"/>
      <c r="AW1645" s="28"/>
    </row>
    <row r="1646" spans="2:49" ht="15.6" x14ac:dyDescent="0.3">
      <c r="B1646" s="9"/>
      <c r="C1646" s="9"/>
      <c r="D1646" s="9"/>
      <c r="E1646" s="9"/>
      <c r="F1646" s="9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  <c r="AA1646" s="5"/>
      <c r="AB1646" s="5"/>
      <c r="AC1646" s="5"/>
      <c r="AD1646" s="5"/>
      <c r="AE1646" s="5"/>
      <c r="AF1646" s="5"/>
      <c r="AG1646" s="5"/>
      <c r="AH1646" s="5"/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28"/>
      <c r="AW1646" s="28"/>
    </row>
    <row r="1647" spans="2:49" ht="15.6" x14ac:dyDescent="0.3">
      <c r="B1647" s="9"/>
      <c r="C1647" s="9"/>
      <c r="D1647" s="9"/>
      <c r="E1647" s="9"/>
      <c r="F1647" s="9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  <c r="AA1647" s="5"/>
      <c r="AB1647" s="5"/>
      <c r="AC1647" s="5"/>
      <c r="AD1647" s="5"/>
      <c r="AE1647" s="5"/>
      <c r="AF1647" s="5"/>
      <c r="AG1647" s="5"/>
      <c r="AH1647" s="5"/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28"/>
      <c r="AW1647" s="28"/>
    </row>
    <row r="1648" spans="2:49" ht="15.6" x14ac:dyDescent="0.3">
      <c r="B1648" s="9"/>
      <c r="C1648" s="9"/>
      <c r="D1648" s="9"/>
      <c r="E1648" s="9"/>
      <c r="F1648" s="9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  <c r="AA1648" s="5"/>
      <c r="AB1648" s="5"/>
      <c r="AC1648" s="5"/>
      <c r="AD1648" s="5"/>
      <c r="AE1648" s="5"/>
      <c r="AF1648" s="5"/>
      <c r="AG1648" s="5"/>
      <c r="AH1648" s="5"/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28"/>
      <c r="AW1648" s="28"/>
    </row>
    <row r="1649" spans="2:49" ht="15.6" x14ac:dyDescent="0.3">
      <c r="B1649" s="9"/>
      <c r="C1649" s="9"/>
      <c r="D1649" s="9"/>
      <c r="E1649" s="9"/>
      <c r="F1649" s="9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  <c r="AA1649" s="5"/>
      <c r="AB1649" s="5"/>
      <c r="AC1649" s="5"/>
      <c r="AD1649" s="5"/>
      <c r="AE1649" s="5"/>
      <c r="AF1649" s="5"/>
      <c r="AG1649" s="5"/>
      <c r="AH1649" s="5"/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28"/>
      <c r="AW1649" s="28"/>
    </row>
    <row r="1650" spans="2:49" ht="15.6" x14ac:dyDescent="0.3">
      <c r="B1650" s="9"/>
      <c r="C1650" s="9"/>
      <c r="D1650" s="9"/>
      <c r="E1650" s="9"/>
      <c r="F1650" s="9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  <c r="AA1650" s="5"/>
      <c r="AB1650" s="5"/>
      <c r="AC1650" s="5"/>
      <c r="AD1650" s="5"/>
      <c r="AE1650" s="5"/>
      <c r="AF1650" s="5"/>
      <c r="AG1650" s="5"/>
      <c r="AH1650" s="5"/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28"/>
      <c r="AW1650" s="28"/>
    </row>
    <row r="1651" spans="2:49" ht="15.6" x14ac:dyDescent="0.3">
      <c r="B1651" s="9"/>
      <c r="C1651" s="9"/>
      <c r="D1651" s="9"/>
      <c r="E1651" s="9"/>
      <c r="F1651" s="9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  <c r="AA1651" s="5"/>
      <c r="AB1651" s="5"/>
      <c r="AC1651" s="5"/>
      <c r="AD1651" s="5"/>
      <c r="AE1651" s="5"/>
      <c r="AF1651" s="5"/>
      <c r="AG1651" s="5"/>
      <c r="AH1651" s="5"/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28"/>
      <c r="AW1651" s="28"/>
    </row>
    <row r="1652" spans="2:49" ht="15.6" x14ac:dyDescent="0.3">
      <c r="B1652" s="9"/>
      <c r="C1652" s="9"/>
      <c r="D1652" s="9"/>
      <c r="E1652" s="9"/>
      <c r="F1652" s="9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  <c r="AA1652" s="5"/>
      <c r="AB1652" s="5"/>
      <c r="AC1652" s="5"/>
      <c r="AD1652" s="5"/>
      <c r="AE1652" s="5"/>
      <c r="AF1652" s="5"/>
      <c r="AG1652" s="5"/>
      <c r="AH1652" s="5"/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28"/>
      <c r="AW1652" s="28"/>
    </row>
    <row r="1653" spans="2:49" ht="15.6" x14ac:dyDescent="0.3">
      <c r="B1653" s="9"/>
      <c r="C1653" s="9"/>
      <c r="D1653" s="9"/>
      <c r="E1653" s="9"/>
      <c r="F1653" s="9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  <c r="AA1653" s="5"/>
      <c r="AB1653" s="5"/>
      <c r="AC1653" s="5"/>
      <c r="AD1653" s="5"/>
      <c r="AE1653" s="5"/>
      <c r="AF1653" s="5"/>
      <c r="AG1653" s="5"/>
      <c r="AH1653" s="5"/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28"/>
      <c r="AW1653" s="28"/>
    </row>
    <row r="1654" spans="2:49" ht="15.6" x14ac:dyDescent="0.3">
      <c r="B1654" s="9"/>
      <c r="C1654" s="9"/>
      <c r="D1654" s="9"/>
      <c r="E1654" s="9"/>
      <c r="F1654" s="9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  <c r="AB1654" s="5"/>
      <c r="AC1654" s="5"/>
      <c r="AD1654" s="5"/>
      <c r="AE1654" s="5"/>
      <c r="AF1654" s="5"/>
      <c r="AG1654" s="5"/>
      <c r="AH1654" s="5"/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28"/>
      <c r="AW1654" s="28"/>
    </row>
    <row r="1655" spans="2:49" ht="15.6" x14ac:dyDescent="0.3">
      <c r="B1655" s="9"/>
      <c r="C1655" s="9"/>
      <c r="D1655" s="9"/>
      <c r="E1655" s="9"/>
      <c r="F1655" s="9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5"/>
      <c r="AC1655" s="5"/>
      <c r="AD1655" s="5"/>
      <c r="AE1655" s="5"/>
      <c r="AF1655" s="5"/>
      <c r="AG1655" s="5"/>
      <c r="AH1655" s="5"/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28"/>
      <c r="AW1655" s="28"/>
    </row>
    <row r="1656" spans="2:49" ht="15.6" x14ac:dyDescent="0.3">
      <c r="B1656" s="9"/>
      <c r="C1656" s="9"/>
      <c r="D1656" s="9"/>
      <c r="E1656" s="9"/>
      <c r="F1656" s="9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5"/>
      <c r="AC1656" s="5"/>
      <c r="AD1656" s="5"/>
      <c r="AE1656" s="5"/>
      <c r="AF1656" s="5"/>
      <c r="AG1656" s="5"/>
      <c r="AH1656" s="5"/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28"/>
      <c r="AW1656" s="28"/>
    </row>
    <row r="1657" spans="2:49" ht="15.6" x14ac:dyDescent="0.3">
      <c r="B1657" s="9"/>
      <c r="C1657" s="9"/>
      <c r="D1657" s="9"/>
      <c r="E1657" s="9"/>
      <c r="F1657" s="9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  <c r="AA1657" s="5"/>
      <c r="AB1657" s="5"/>
      <c r="AC1657" s="5"/>
      <c r="AD1657" s="5"/>
      <c r="AE1657" s="5"/>
      <c r="AF1657" s="5"/>
      <c r="AG1657" s="5"/>
      <c r="AH1657" s="5"/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28"/>
      <c r="AW1657" s="28"/>
    </row>
    <row r="1658" spans="2:49" ht="15.6" x14ac:dyDescent="0.3">
      <c r="B1658" s="9"/>
      <c r="C1658" s="9"/>
      <c r="D1658" s="9"/>
      <c r="E1658" s="9"/>
      <c r="F1658" s="9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  <c r="AA1658" s="5"/>
      <c r="AB1658" s="5"/>
      <c r="AC1658" s="5"/>
      <c r="AD1658" s="5"/>
      <c r="AE1658" s="5"/>
      <c r="AF1658" s="5"/>
      <c r="AG1658" s="5"/>
      <c r="AH1658" s="5"/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28"/>
      <c r="AW1658" s="28"/>
    </row>
    <row r="1659" spans="2:49" ht="15.6" x14ac:dyDescent="0.3">
      <c r="B1659" s="9"/>
      <c r="C1659" s="9"/>
      <c r="D1659" s="9"/>
      <c r="E1659" s="9"/>
      <c r="F1659" s="9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  <c r="AA1659" s="5"/>
      <c r="AB1659" s="5"/>
      <c r="AC1659" s="5"/>
      <c r="AD1659" s="5"/>
      <c r="AE1659" s="5"/>
      <c r="AF1659" s="5"/>
      <c r="AG1659" s="5"/>
      <c r="AH1659" s="5"/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28"/>
      <c r="AW1659" s="28"/>
    </row>
    <row r="1660" spans="2:49" ht="15.6" x14ac:dyDescent="0.3">
      <c r="B1660" s="9"/>
      <c r="C1660" s="9"/>
      <c r="D1660" s="9"/>
      <c r="E1660" s="9"/>
      <c r="F1660" s="9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  <c r="AA1660" s="5"/>
      <c r="AB1660" s="5"/>
      <c r="AC1660" s="5"/>
      <c r="AD1660" s="5"/>
      <c r="AE1660" s="5"/>
      <c r="AF1660" s="5"/>
      <c r="AG1660" s="5"/>
      <c r="AH1660" s="5"/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28"/>
      <c r="AW1660" s="28"/>
    </row>
    <row r="1661" spans="2:49" ht="15.6" x14ac:dyDescent="0.3">
      <c r="B1661" s="9"/>
      <c r="C1661" s="9"/>
      <c r="D1661" s="9"/>
      <c r="E1661" s="9"/>
      <c r="F1661" s="9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  <c r="AA1661" s="5"/>
      <c r="AB1661" s="5"/>
      <c r="AC1661" s="5"/>
      <c r="AD1661" s="5"/>
      <c r="AE1661" s="5"/>
      <c r="AF1661" s="5"/>
      <c r="AG1661" s="5"/>
      <c r="AH1661" s="5"/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28"/>
      <c r="AW1661" s="28"/>
    </row>
    <row r="1662" spans="2:49" ht="15.6" x14ac:dyDescent="0.3">
      <c r="B1662" s="9"/>
      <c r="C1662" s="9"/>
      <c r="D1662" s="9"/>
      <c r="E1662" s="9"/>
      <c r="F1662" s="9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  <c r="AA1662" s="5"/>
      <c r="AB1662" s="5"/>
      <c r="AC1662" s="5"/>
      <c r="AD1662" s="5"/>
      <c r="AE1662" s="5"/>
      <c r="AF1662" s="5"/>
      <c r="AG1662" s="5"/>
      <c r="AH1662" s="5"/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28"/>
      <c r="AW1662" s="28"/>
    </row>
    <row r="1663" spans="2:49" ht="15.6" x14ac:dyDescent="0.3">
      <c r="B1663" s="9"/>
      <c r="C1663" s="9"/>
      <c r="D1663" s="9"/>
      <c r="E1663" s="9"/>
      <c r="F1663" s="9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  <c r="AA1663" s="5"/>
      <c r="AB1663" s="5"/>
      <c r="AC1663" s="5"/>
      <c r="AD1663" s="5"/>
      <c r="AE1663" s="5"/>
      <c r="AF1663" s="5"/>
      <c r="AG1663" s="5"/>
      <c r="AH1663" s="5"/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28"/>
      <c r="AW1663" s="28"/>
    </row>
    <row r="1664" spans="2:49" ht="15.6" x14ac:dyDescent="0.3">
      <c r="B1664" s="9"/>
      <c r="C1664" s="9"/>
      <c r="D1664" s="9"/>
      <c r="E1664" s="9"/>
      <c r="F1664" s="9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  <c r="AA1664" s="5"/>
      <c r="AB1664" s="5"/>
      <c r="AC1664" s="5"/>
      <c r="AD1664" s="5"/>
      <c r="AE1664" s="5"/>
      <c r="AF1664" s="5"/>
      <c r="AG1664" s="5"/>
      <c r="AH1664" s="5"/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28"/>
      <c r="AW1664" s="28"/>
    </row>
    <row r="1665" spans="2:49" ht="15.6" x14ac:dyDescent="0.3">
      <c r="B1665" s="9"/>
      <c r="C1665" s="9"/>
      <c r="D1665" s="9"/>
      <c r="E1665" s="9"/>
      <c r="F1665" s="9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  <c r="AA1665" s="5"/>
      <c r="AB1665" s="5"/>
      <c r="AC1665" s="5"/>
      <c r="AD1665" s="5"/>
      <c r="AE1665" s="5"/>
      <c r="AF1665" s="5"/>
      <c r="AG1665" s="5"/>
      <c r="AH1665" s="5"/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28"/>
      <c r="AW1665" s="28"/>
    </row>
    <row r="1666" spans="2:49" ht="15.6" x14ac:dyDescent="0.3">
      <c r="B1666" s="9"/>
      <c r="C1666" s="9"/>
      <c r="D1666" s="9"/>
      <c r="E1666" s="9"/>
      <c r="F1666" s="9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  <c r="AA1666" s="5"/>
      <c r="AB1666" s="5"/>
      <c r="AC1666" s="5"/>
      <c r="AD1666" s="5"/>
      <c r="AE1666" s="5"/>
      <c r="AF1666" s="5"/>
      <c r="AG1666" s="5"/>
      <c r="AH1666" s="5"/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28"/>
      <c r="AW1666" s="28"/>
    </row>
    <row r="1667" spans="2:49" ht="15.6" x14ac:dyDescent="0.3">
      <c r="B1667" s="9"/>
      <c r="C1667" s="9"/>
      <c r="D1667" s="9"/>
      <c r="E1667" s="9"/>
      <c r="F1667" s="9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  <c r="AA1667" s="5"/>
      <c r="AB1667" s="5"/>
      <c r="AC1667" s="5"/>
      <c r="AD1667" s="5"/>
      <c r="AE1667" s="5"/>
      <c r="AF1667" s="5"/>
      <c r="AG1667" s="5"/>
      <c r="AH1667" s="5"/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28"/>
      <c r="AW1667" s="28"/>
    </row>
    <row r="1668" spans="2:49" ht="15.6" x14ac:dyDescent="0.3">
      <c r="B1668" s="9"/>
      <c r="C1668" s="9"/>
      <c r="D1668" s="9"/>
      <c r="E1668" s="9"/>
      <c r="F1668" s="9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  <c r="AA1668" s="5"/>
      <c r="AB1668" s="5"/>
      <c r="AC1668" s="5"/>
      <c r="AD1668" s="5"/>
      <c r="AE1668" s="5"/>
      <c r="AF1668" s="5"/>
      <c r="AG1668" s="5"/>
      <c r="AH1668" s="5"/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28"/>
      <c r="AW1668" s="28"/>
    </row>
    <row r="1669" spans="2:49" ht="15.6" x14ac:dyDescent="0.3">
      <c r="B1669" s="9"/>
      <c r="C1669" s="9"/>
      <c r="D1669" s="9"/>
      <c r="E1669" s="9"/>
      <c r="F1669" s="9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  <c r="AB1669" s="5"/>
      <c r="AC1669" s="5"/>
      <c r="AD1669" s="5"/>
      <c r="AE1669" s="5"/>
      <c r="AF1669" s="5"/>
      <c r="AG1669" s="5"/>
      <c r="AH1669" s="5"/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28"/>
      <c r="AW1669" s="28"/>
    </row>
    <row r="1670" spans="2:49" ht="15.6" x14ac:dyDescent="0.3">
      <c r="B1670" s="9"/>
      <c r="C1670" s="9"/>
      <c r="D1670" s="9"/>
      <c r="E1670" s="9"/>
      <c r="F1670" s="9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  <c r="AB1670" s="5"/>
      <c r="AC1670" s="5"/>
      <c r="AD1670" s="5"/>
      <c r="AE1670" s="5"/>
      <c r="AF1670" s="5"/>
      <c r="AG1670" s="5"/>
      <c r="AH1670" s="5"/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28"/>
      <c r="AW1670" s="28"/>
    </row>
    <row r="1671" spans="2:49" ht="15.6" x14ac:dyDescent="0.3">
      <c r="B1671" s="9"/>
      <c r="C1671" s="9"/>
      <c r="D1671" s="9"/>
      <c r="E1671" s="9"/>
      <c r="F1671" s="9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  <c r="AA1671" s="5"/>
      <c r="AB1671" s="5"/>
      <c r="AC1671" s="5"/>
      <c r="AD1671" s="5"/>
      <c r="AE1671" s="5"/>
      <c r="AF1671" s="5"/>
      <c r="AG1671" s="5"/>
      <c r="AH1671" s="5"/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28"/>
      <c r="AW1671" s="28"/>
    </row>
    <row r="1672" spans="2:49" ht="15.6" x14ac:dyDescent="0.3">
      <c r="B1672" s="9"/>
      <c r="C1672" s="9"/>
      <c r="D1672" s="9"/>
      <c r="E1672" s="9"/>
      <c r="F1672" s="9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  <c r="AA1672" s="5"/>
      <c r="AB1672" s="5"/>
      <c r="AC1672" s="5"/>
      <c r="AD1672" s="5"/>
      <c r="AE1672" s="5"/>
      <c r="AF1672" s="5"/>
      <c r="AG1672" s="5"/>
      <c r="AH1672" s="5"/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28"/>
      <c r="AW1672" s="28"/>
    </row>
    <row r="1673" spans="2:49" ht="15.6" x14ac:dyDescent="0.3">
      <c r="B1673" s="9"/>
      <c r="C1673" s="9"/>
      <c r="D1673" s="9"/>
      <c r="E1673" s="9"/>
      <c r="F1673" s="9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  <c r="AA1673" s="5"/>
      <c r="AB1673" s="5"/>
      <c r="AC1673" s="5"/>
      <c r="AD1673" s="5"/>
      <c r="AE1673" s="5"/>
      <c r="AF1673" s="5"/>
      <c r="AG1673" s="5"/>
      <c r="AH1673" s="5"/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28"/>
      <c r="AW1673" s="28"/>
    </row>
    <row r="1674" spans="2:49" ht="15.6" x14ac:dyDescent="0.3">
      <c r="B1674" s="9"/>
      <c r="C1674" s="9"/>
      <c r="D1674" s="9"/>
      <c r="E1674" s="9"/>
      <c r="F1674" s="9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  <c r="AA1674" s="5"/>
      <c r="AB1674" s="5"/>
      <c r="AC1674" s="5"/>
      <c r="AD1674" s="5"/>
      <c r="AE1674" s="5"/>
      <c r="AF1674" s="5"/>
      <c r="AG1674" s="5"/>
      <c r="AH1674" s="5"/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28"/>
      <c r="AW1674" s="28"/>
    </row>
    <row r="1675" spans="2:49" ht="15.6" x14ac:dyDescent="0.3">
      <c r="B1675" s="9"/>
      <c r="C1675" s="9"/>
      <c r="D1675" s="9"/>
      <c r="E1675" s="9"/>
      <c r="F1675" s="9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  <c r="AB1675" s="5"/>
      <c r="AC1675" s="5"/>
      <c r="AD1675" s="5"/>
      <c r="AE1675" s="5"/>
      <c r="AF1675" s="5"/>
      <c r="AG1675" s="5"/>
      <c r="AH1675" s="5"/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28"/>
      <c r="AW1675" s="28"/>
    </row>
    <row r="1676" spans="2:49" ht="15.6" x14ac:dyDescent="0.3">
      <c r="B1676" s="9"/>
      <c r="C1676" s="9"/>
      <c r="D1676" s="9"/>
      <c r="E1676" s="9"/>
      <c r="F1676" s="9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  <c r="AA1676" s="5"/>
      <c r="AB1676" s="5"/>
      <c r="AC1676" s="5"/>
      <c r="AD1676" s="5"/>
      <c r="AE1676" s="5"/>
      <c r="AF1676" s="5"/>
      <c r="AG1676" s="5"/>
      <c r="AH1676" s="5"/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28"/>
      <c r="AW1676" s="28"/>
    </row>
    <row r="1677" spans="2:49" ht="15.6" x14ac:dyDescent="0.3">
      <c r="B1677" s="9"/>
      <c r="C1677" s="9"/>
      <c r="D1677" s="9"/>
      <c r="E1677" s="9"/>
      <c r="F1677" s="9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  <c r="AB1677" s="5"/>
      <c r="AC1677" s="5"/>
      <c r="AD1677" s="5"/>
      <c r="AE1677" s="5"/>
      <c r="AF1677" s="5"/>
      <c r="AG1677" s="5"/>
      <c r="AH1677" s="5"/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28"/>
      <c r="AW1677" s="28"/>
    </row>
    <row r="1678" spans="2:49" ht="15.6" x14ac:dyDescent="0.3">
      <c r="B1678" s="9"/>
      <c r="C1678" s="9"/>
      <c r="D1678" s="9"/>
      <c r="E1678" s="9"/>
      <c r="F1678" s="9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  <c r="AA1678" s="5"/>
      <c r="AB1678" s="5"/>
      <c r="AC1678" s="5"/>
      <c r="AD1678" s="5"/>
      <c r="AE1678" s="5"/>
      <c r="AF1678" s="5"/>
      <c r="AG1678" s="5"/>
      <c r="AH1678" s="5"/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28"/>
      <c r="AW1678" s="28"/>
    </row>
    <row r="1679" spans="2:49" ht="15.6" x14ac:dyDescent="0.3">
      <c r="B1679" s="9"/>
      <c r="C1679" s="9"/>
      <c r="D1679" s="9"/>
      <c r="E1679" s="9"/>
      <c r="F1679" s="9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  <c r="AA1679" s="5"/>
      <c r="AB1679" s="5"/>
      <c r="AC1679" s="5"/>
      <c r="AD1679" s="5"/>
      <c r="AE1679" s="5"/>
      <c r="AF1679" s="5"/>
      <c r="AG1679" s="5"/>
      <c r="AH1679" s="5"/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28"/>
      <c r="AW1679" s="28"/>
    </row>
    <row r="1680" spans="2:49" ht="15.6" x14ac:dyDescent="0.3">
      <c r="B1680" s="9"/>
      <c r="C1680" s="9"/>
      <c r="D1680" s="9"/>
      <c r="E1680" s="9"/>
      <c r="F1680" s="9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  <c r="AA1680" s="5"/>
      <c r="AB1680" s="5"/>
      <c r="AC1680" s="5"/>
      <c r="AD1680" s="5"/>
      <c r="AE1680" s="5"/>
      <c r="AF1680" s="5"/>
      <c r="AG1680" s="5"/>
      <c r="AH1680" s="5"/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28"/>
      <c r="AW1680" s="28"/>
    </row>
    <row r="1681" spans="2:49" ht="15.6" x14ac:dyDescent="0.3">
      <c r="B1681" s="9"/>
      <c r="C1681" s="9"/>
      <c r="D1681" s="9"/>
      <c r="E1681" s="9"/>
      <c r="F1681" s="9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  <c r="AA1681" s="5"/>
      <c r="AB1681" s="5"/>
      <c r="AC1681" s="5"/>
      <c r="AD1681" s="5"/>
      <c r="AE1681" s="5"/>
      <c r="AF1681" s="5"/>
      <c r="AG1681" s="5"/>
      <c r="AH1681" s="5"/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28"/>
      <c r="AW1681" s="28"/>
    </row>
    <row r="1682" spans="2:49" ht="15.6" x14ac:dyDescent="0.3">
      <c r="B1682" s="9"/>
      <c r="C1682" s="9"/>
      <c r="D1682" s="9"/>
      <c r="E1682" s="9"/>
      <c r="F1682" s="9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  <c r="AA1682" s="5"/>
      <c r="AB1682" s="5"/>
      <c r="AC1682" s="5"/>
      <c r="AD1682" s="5"/>
      <c r="AE1682" s="5"/>
      <c r="AF1682" s="5"/>
      <c r="AG1682" s="5"/>
      <c r="AH1682" s="5"/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28"/>
      <c r="AW1682" s="28"/>
    </row>
    <row r="1683" spans="2:49" ht="15.6" x14ac:dyDescent="0.3">
      <c r="B1683" s="9"/>
      <c r="C1683" s="9"/>
      <c r="D1683" s="9"/>
      <c r="E1683" s="9"/>
      <c r="F1683" s="9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  <c r="AA1683" s="5"/>
      <c r="AB1683" s="5"/>
      <c r="AC1683" s="5"/>
      <c r="AD1683" s="5"/>
      <c r="AE1683" s="5"/>
      <c r="AF1683" s="5"/>
      <c r="AG1683" s="5"/>
      <c r="AH1683" s="5"/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28"/>
      <c r="AW1683" s="28"/>
    </row>
    <row r="1684" spans="2:49" ht="15.6" x14ac:dyDescent="0.3">
      <c r="B1684" s="9"/>
      <c r="C1684" s="9"/>
      <c r="D1684" s="9"/>
      <c r="E1684" s="9"/>
      <c r="F1684" s="9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  <c r="AA1684" s="5"/>
      <c r="AB1684" s="5"/>
      <c r="AC1684" s="5"/>
      <c r="AD1684" s="5"/>
      <c r="AE1684" s="5"/>
      <c r="AF1684" s="5"/>
      <c r="AG1684" s="5"/>
      <c r="AH1684" s="5"/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28"/>
      <c r="AW1684" s="28"/>
    </row>
    <row r="1685" spans="2:49" ht="15.6" x14ac:dyDescent="0.3">
      <c r="B1685" s="9"/>
      <c r="C1685" s="9"/>
      <c r="D1685" s="9"/>
      <c r="E1685" s="9"/>
      <c r="F1685" s="9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  <c r="AB1685" s="5"/>
      <c r="AC1685" s="5"/>
      <c r="AD1685" s="5"/>
      <c r="AE1685" s="5"/>
      <c r="AF1685" s="5"/>
      <c r="AG1685" s="5"/>
      <c r="AH1685" s="5"/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28"/>
      <c r="AW1685" s="28"/>
    </row>
    <row r="1686" spans="2:49" ht="15.6" x14ac:dyDescent="0.3">
      <c r="B1686" s="9"/>
      <c r="C1686" s="9"/>
      <c r="D1686" s="9"/>
      <c r="E1686" s="9"/>
      <c r="F1686" s="9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  <c r="AA1686" s="5"/>
      <c r="AB1686" s="5"/>
      <c r="AC1686" s="5"/>
      <c r="AD1686" s="5"/>
      <c r="AE1686" s="5"/>
      <c r="AF1686" s="5"/>
      <c r="AG1686" s="5"/>
      <c r="AH1686" s="5"/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28"/>
      <c r="AW1686" s="28"/>
    </row>
    <row r="1687" spans="2:49" ht="15.6" x14ac:dyDescent="0.3">
      <c r="B1687" s="9"/>
      <c r="C1687" s="9"/>
      <c r="D1687" s="9"/>
      <c r="E1687" s="9"/>
      <c r="F1687" s="9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  <c r="AA1687" s="5"/>
      <c r="AB1687" s="5"/>
      <c r="AC1687" s="5"/>
      <c r="AD1687" s="5"/>
      <c r="AE1687" s="5"/>
      <c r="AF1687" s="5"/>
      <c r="AG1687" s="5"/>
      <c r="AH1687" s="5"/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28"/>
      <c r="AW1687" s="28"/>
    </row>
    <row r="1688" spans="2:49" ht="15.6" x14ac:dyDescent="0.3">
      <c r="B1688" s="9"/>
      <c r="C1688" s="9"/>
      <c r="D1688" s="9"/>
      <c r="E1688" s="9"/>
      <c r="F1688" s="9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  <c r="AA1688" s="5"/>
      <c r="AB1688" s="5"/>
      <c r="AC1688" s="5"/>
      <c r="AD1688" s="5"/>
      <c r="AE1688" s="5"/>
      <c r="AF1688" s="5"/>
      <c r="AG1688" s="5"/>
      <c r="AH1688" s="5"/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28"/>
      <c r="AW1688" s="28"/>
    </row>
    <row r="1689" spans="2:49" ht="15.6" x14ac:dyDescent="0.3">
      <c r="B1689" s="9"/>
      <c r="C1689" s="9"/>
      <c r="D1689" s="9"/>
      <c r="E1689" s="9"/>
      <c r="F1689" s="9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  <c r="AB1689" s="5"/>
      <c r="AC1689" s="5"/>
      <c r="AD1689" s="5"/>
      <c r="AE1689" s="5"/>
      <c r="AF1689" s="5"/>
      <c r="AG1689" s="5"/>
      <c r="AH1689" s="5"/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28"/>
      <c r="AW1689" s="28"/>
    </row>
    <row r="1690" spans="2:49" ht="15.6" x14ac:dyDescent="0.3">
      <c r="B1690" s="9"/>
      <c r="C1690" s="9"/>
      <c r="D1690" s="9"/>
      <c r="E1690" s="9"/>
      <c r="F1690" s="9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  <c r="AA1690" s="5"/>
      <c r="AB1690" s="5"/>
      <c r="AC1690" s="5"/>
      <c r="AD1690" s="5"/>
      <c r="AE1690" s="5"/>
      <c r="AF1690" s="5"/>
      <c r="AG1690" s="5"/>
      <c r="AH1690" s="5"/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28"/>
      <c r="AW1690" s="28"/>
    </row>
    <row r="1691" spans="2:49" ht="15.6" x14ac:dyDescent="0.3">
      <c r="B1691" s="9"/>
      <c r="C1691" s="9"/>
      <c r="D1691" s="9"/>
      <c r="E1691" s="9"/>
      <c r="F1691" s="9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  <c r="AB1691" s="5"/>
      <c r="AC1691" s="5"/>
      <c r="AD1691" s="5"/>
      <c r="AE1691" s="5"/>
      <c r="AF1691" s="5"/>
      <c r="AG1691" s="5"/>
      <c r="AH1691" s="5"/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28"/>
      <c r="AW1691" s="28"/>
    </row>
    <row r="1692" spans="2:49" ht="15.6" x14ac:dyDescent="0.3">
      <c r="B1692" s="9"/>
      <c r="C1692" s="9"/>
      <c r="D1692" s="9"/>
      <c r="E1692" s="9"/>
      <c r="F1692" s="9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  <c r="AA1692" s="5"/>
      <c r="AB1692" s="5"/>
      <c r="AC1692" s="5"/>
      <c r="AD1692" s="5"/>
      <c r="AE1692" s="5"/>
      <c r="AF1692" s="5"/>
      <c r="AG1692" s="5"/>
      <c r="AH1692" s="5"/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28"/>
      <c r="AW1692" s="28"/>
    </row>
    <row r="1693" spans="2:49" ht="15.6" x14ac:dyDescent="0.3">
      <c r="B1693" s="9"/>
      <c r="C1693" s="9"/>
      <c r="D1693" s="9"/>
      <c r="E1693" s="9"/>
      <c r="F1693" s="9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  <c r="AA1693" s="5"/>
      <c r="AB1693" s="5"/>
      <c r="AC1693" s="5"/>
      <c r="AD1693" s="5"/>
      <c r="AE1693" s="5"/>
      <c r="AF1693" s="5"/>
      <c r="AG1693" s="5"/>
      <c r="AH1693" s="5"/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28"/>
      <c r="AW1693" s="28"/>
    </row>
    <row r="1694" spans="2:49" ht="15.6" x14ac:dyDescent="0.3">
      <c r="B1694" s="9"/>
      <c r="C1694" s="9"/>
      <c r="D1694" s="9"/>
      <c r="E1694" s="9"/>
      <c r="F1694" s="9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  <c r="AA1694" s="5"/>
      <c r="AB1694" s="5"/>
      <c r="AC1694" s="5"/>
      <c r="AD1694" s="5"/>
      <c r="AE1694" s="5"/>
      <c r="AF1694" s="5"/>
      <c r="AG1694" s="5"/>
      <c r="AH1694" s="5"/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28"/>
      <c r="AW1694" s="28"/>
    </row>
    <row r="1695" spans="2:49" ht="15.6" x14ac:dyDescent="0.3">
      <c r="B1695" s="9"/>
      <c r="C1695" s="9"/>
      <c r="D1695" s="9"/>
      <c r="E1695" s="9"/>
      <c r="F1695" s="9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  <c r="AA1695" s="5"/>
      <c r="AB1695" s="5"/>
      <c r="AC1695" s="5"/>
      <c r="AD1695" s="5"/>
      <c r="AE1695" s="5"/>
      <c r="AF1695" s="5"/>
      <c r="AG1695" s="5"/>
      <c r="AH1695" s="5"/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28"/>
      <c r="AW1695" s="28"/>
    </row>
    <row r="1696" spans="2:49" ht="15.6" x14ac:dyDescent="0.3">
      <c r="B1696" s="9"/>
      <c r="C1696" s="9"/>
      <c r="D1696" s="9"/>
      <c r="E1696" s="9"/>
      <c r="F1696" s="9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  <c r="AA1696" s="5"/>
      <c r="AB1696" s="5"/>
      <c r="AC1696" s="5"/>
      <c r="AD1696" s="5"/>
      <c r="AE1696" s="5"/>
      <c r="AF1696" s="5"/>
      <c r="AG1696" s="5"/>
      <c r="AH1696" s="5"/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28"/>
      <c r="AW1696" s="28"/>
    </row>
    <row r="1697" spans="2:49" ht="15.6" x14ac:dyDescent="0.3">
      <c r="B1697" s="9"/>
      <c r="C1697" s="9"/>
      <c r="D1697" s="9"/>
      <c r="E1697" s="9"/>
      <c r="F1697" s="9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  <c r="AA1697" s="5"/>
      <c r="AB1697" s="5"/>
      <c r="AC1697" s="5"/>
      <c r="AD1697" s="5"/>
      <c r="AE1697" s="5"/>
      <c r="AF1697" s="5"/>
      <c r="AG1697" s="5"/>
      <c r="AH1697" s="5"/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28"/>
      <c r="AW1697" s="28"/>
    </row>
    <row r="1698" spans="2:49" ht="15.6" x14ac:dyDescent="0.3">
      <c r="B1698" s="9"/>
      <c r="C1698" s="9"/>
      <c r="D1698" s="9"/>
      <c r="E1698" s="9"/>
      <c r="F1698" s="9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  <c r="AA1698" s="5"/>
      <c r="AB1698" s="5"/>
      <c r="AC1698" s="5"/>
      <c r="AD1698" s="5"/>
      <c r="AE1698" s="5"/>
      <c r="AF1698" s="5"/>
      <c r="AG1698" s="5"/>
      <c r="AH1698" s="5"/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28"/>
      <c r="AW1698" s="28"/>
    </row>
    <row r="1699" spans="2:49" ht="15.6" x14ac:dyDescent="0.3">
      <c r="B1699" s="9"/>
      <c r="C1699" s="9"/>
      <c r="D1699" s="9"/>
      <c r="E1699" s="9"/>
      <c r="F1699" s="9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  <c r="AA1699" s="5"/>
      <c r="AB1699" s="5"/>
      <c r="AC1699" s="5"/>
      <c r="AD1699" s="5"/>
      <c r="AE1699" s="5"/>
      <c r="AF1699" s="5"/>
      <c r="AG1699" s="5"/>
      <c r="AH1699" s="5"/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28"/>
      <c r="AW1699" s="28"/>
    </row>
    <row r="1700" spans="2:49" ht="15.6" x14ac:dyDescent="0.3">
      <c r="B1700" s="9"/>
      <c r="C1700" s="9"/>
      <c r="D1700" s="9"/>
      <c r="E1700" s="9"/>
      <c r="F1700" s="9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  <c r="AA1700" s="5"/>
      <c r="AB1700" s="5"/>
      <c r="AC1700" s="5"/>
      <c r="AD1700" s="5"/>
      <c r="AE1700" s="5"/>
      <c r="AF1700" s="5"/>
      <c r="AG1700" s="5"/>
      <c r="AH1700" s="5"/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28"/>
      <c r="AW1700" s="28"/>
    </row>
    <row r="1701" spans="2:49" ht="15.6" x14ac:dyDescent="0.3">
      <c r="B1701" s="9"/>
      <c r="C1701" s="9"/>
      <c r="D1701" s="9"/>
      <c r="E1701" s="9"/>
      <c r="F1701" s="9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  <c r="AA1701" s="5"/>
      <c r="AB1701" s="5"/>
      <c r="AC1701" s="5"/>
      <c r="AD1701" s="5"/>
      <c r="AE1701" s="5"/>
      <c r="AF1701" s="5"/>
      <c r="AG1701" s="5"/>
      <c r="AH1701" s="5"/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28"/>
      <c r="AW1701" s="28"/>
    </row>
    <row r="1702" spans="2:49" ht="15.6" x14ac:dyDescent="0.3">
      <c r="B1702" s="9"/>
      <c r="C1702" s="9"/>
      <c r="D1702" s="9"/>
      <c r="E1702" s="9"/>
      <c r="F1702" s="9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  <c r="AA1702" s="5"/>
      <c r="AB1702" s="5"/>
      <c r="AC1702" s="5"/>
      <c r="AD1702" s="5"/>
      <c r="AE1702" s="5"/>
      <c r="AF1702" s="5"/>
      <c r="AG1702" s="5"/>
      <c r="AH1702" s="5"/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28"/>
      <c r="AW1702" s="28"/>
    </row>
    <row r="1703" spans="2:49" ht="15.6" x14ac:dyDescent="0.3">
      <c r="B1703" s="9"/>
      <c r="C1703" s="9"/>
      <c r="D1703" s="9"/>
      <c r="E1703" s="9"/>
      <c r="F1703" s="9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  <c r="AB1703" s="5"/>
      <c r="AC1703" s="5"/>
      <c r="AD1703" s="5"/>
      <c r="AE1703" s="5"/>
      <c r="AF1703" s="5"/>
      <c r="AG1703" s="5"/>
      <c r="AH1703" s="5"/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28"/>
      <c r="AW1703" s="28"/>
    </row>
    <row r="1704" spans="2:49" ht="15.6" x14ac:dyDescent="0.3">
      <c r="B1704" s="9"/>
      <c r="C1704" s="9"/>
      <c r="D1704" s="9"/>
      <c r="E1704" s="9"/>
      <c r="F1704" s="9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  <c r="AB1704" s="5"/>
      <c r="AC1704" s="5"/>
      <c r="AD1704" s="5"/>
      <c r="AE1704" s="5"/>
      <c r="AF1704" s="5"/>
      <c r="AG1704" s="5"/>
      <c r="AH1704" s="5"/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28"/>
      <c r="AW1704" s="28"/>
    </row>
    <row r="1705" spans="2:49" ht="15.6" x14ac:dyDescent="0.3">
      <c r="B1705" s="9"/>
      <c r="C1705" s="9"/>
      <c r="D1705" s="9"/>
      <c r="E1705" s="9"/>
      <c r="F1705" s="9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  <c r="AB1705" s="5"/>
      <c r="AC1705" s="5"/>
      <c r="AD1705" s="5"/>
      <c r="AE1705" s="5"/>
      <c r="AF1705" s="5"/>
      <c r="AG1705" s="5"/>
      <c r="AH1705" s="5"/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28"/>
      <c r="AW1705" s="28"/>
    </row>
    <row r="1706" spans="2:49" ht="15.6" x14ac:dyDescent="0.3">
      <c r="B1706" s="9"/>
      <c r="C1706" s="9"/>
      <c r="D1706" s="9"/>
      <c r="E1706" s="9"/>
      <c r="F1706" s="9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  <c r="AA1706" s="5"/>
      <c r="AB1706" s="5"/>
      <c r="AC1706" s="5"/>
      <c r="AD1706" s="5"/>
      <c r="AE1706" s="5"/>
      <c r="AF1706" s="5"/>
      <c r="AG1706" s="5"/>
      <c r="AH1706" s="5"/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28"/>
      <c r="AW1706" s="28"/>
    </row>
    <row r="1707" spans="2:49" ht="15.6" x14ac:dyDescent="0.3">
      <c r="B1707" s="9"/>
      <c r="C1707" s="9"/>
      <c r="D1707" s="9"/>
      <c r="E1707" s="9"/>
      <c r="F1707" s="9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  <c r="AA1707" s="5"/>
      <c r="AB1707" s="5"/>
      <c r="AC1707" s="5"/>
      <c r="AD1707" s="5"/>
      <c r="AE1707" s="5"/>
      <c r="AF1707" s="5"/>
      <c r="AG1707" s="5"/>
      <c r="AH1707" s="5"/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28"/>
      <c r="AW1707" s="28"/>
    </row>
    <row r="1708" spans="2:49" ht="15.6" x14ac:dyDescent="0.3">
      <c r="B1708" s="9"/>
      <c r="C1708" s="9"/>
      <c r="D1708" s="9"/>
      <c r="E1708" s="9"/>
      <c r="F1708" s="9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  <c r="AA1708" s="5"/>
      <c r="AB1708" s="5"/>
      <c r="AC1708" s="5"/>
      <c r="AD1708" s="5"/>
      <c r="AE1708" s="5"/>
      <c r="AF1708" s="5"/>
      <c r="AG1708" s="5"/>
      <c r="AH1708" s="5"/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28"/>
      <c r="AW1708" s="28"/>
    </row>
    <row r="1709" spans="2:49" ht="15.6" x14ac:dyDescent="0.3">
      <c r="B1709" s="9"/>
      <c r="C1709" s="9"/>
      <c r="D1709" s="9"/>
      <c r="E1709" s="9"/>
      <c r="F1709" s="9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  <c r="AB1709" s="5"/>
      <c r="AC1709" s="5"/>
      <c r="AD1709" s="5"/>
      <c r="AE1709" s="5"/>
      <c r="AF1709" s="5"/>
      <c r="AG1709" s="5"/>
      <c r="AH1709" s="5"/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28"/>
      <c r="AW1709" s="28"/>
    </row>
    <row r="1710" spans="2:49" ht="15.6" x14ac:dyDescent="0.3">
      <c r="B1710" s="9"/>
      <c r="C1710" s="9"/>
      <c r="D1710" s="9"/>
      <c r="E1710" s="9"/>
      <c r="F1710" s="9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  <c r="AA1710" s="5"/>
      <c r="AB1710" s="5"/>
      <c r="AC1710" s="5"/>
      <c r="AD1710" s="5"/>
      <c r="AE1710" s="5"/>
      <c r="AF1710" s="5"/>
      <c r="AG1710" s="5"/>
      <c r="AH1710" s="5"/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28"/>
      <c r="AW1710" s="28"/>
    </row>
    <row r="1711" spans="2:49" ht="15.6" x14ac:dyDescent="0.3">
      <c r="B1711" s="9"/>
      <c r="C1711" s="9"/>
      <c r="D1711" s="9"/>
      <c r="E1711" s="9"/>
      <c r="F1711" s="9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  <c r="AA1711" s="5"/>
      <c r="AB1711" s="5"/>
      <c r="AC1711" s="5"/>
      <c r="AD1711" s="5"/>
      <c r="AE1711" s="5"/>
      <c r="AF1711" s="5"/>
      <c r="AG1711" s="5"/>
      <c r="AH1711" s="5"/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28"/>
      <c r="AW1711" s="28"/>
    </row>
    <row r="1712" spans="2:49" ht="15.6" x14ac:dyDescent="0.3">
      <c r="B1712" s="9"/>
      <c r="C1712" s="9"/>
      <c r="D1712" s="9"/>
      <c r="E1712" s="9"/>
      <c r="F1712" s="9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  <c r="AA1712" s="5"/>
      <c r="AB1712" s="5"/>
      <c r="AC1712" s="5"/>
      <c r="AD1712" s="5"/>
      <c r="AE1712" s="5"/>
      <c r="AF1712" s="5"/>
      <c r="AG1712" s="5"/>
      <c r="AH1712" s="5"/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28"/>
      <c r="AW1712" s="28"/>
    </row>
    <row r="1713" spans="2:49" ht="15.6" x14ac:dyDescent="0.3">
      <c r="B1713" s="9"/>
      <c r="C1713" s="9"/>
      <c r="D1713" s="9"/>
      <c r="E1713" s="9"/>
      <c r="F1713" s="9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  <c r="AA1713" s="5"/>
      <c r="AB1713" s="5"/>
      <c r="AC1713" s="5"/>
      <c r="AD1713" s="5"/>
      <c r="AE1713" s="5"/>
      <c r="AF1713" s="5"/>
      <c r="AG1713" s="5"/>
      <c r="AH1713" s="5"/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28"/>
      <c r="AW1713" s="28"/>
    </row>
    <row r="1714" spans="2:49" ht="15.6" x14ac:dyDescent="0.3">
      <c r="B1714" s="9"/>
      <c r="C1714" s="9"/>
      <c r="D1714" s="9"/>
      <c r="E1714" s="9"/>
      <c r="F1714" s="9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  <c r="AA1714" s="5"/>
      <c r="AB1714" s="5"/>
      <c r="AC1714" s="5"/>
      <c r="AD1714" s="5"/>
      <c r="AE1714" s="5"/>
      <c r="AF1714" s="5"/>
      <c r="AG1714" s="5"/>
      <c r="AH1714" s="5"/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28"/>
      <c r="AW1714" s="28"/>
    </row>
    <row r="1715" spans="2:49" ht="15.6" x14ac:dyDescent="0.3">
      <c r="B1715" s="9"/>
      <c r="C1715" s="9"/>
      <c r="D1715" s="9"/>
      <c r="E1715" s="9"/>
      <c r="F1715" s="9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  <c r="AB1715" s="5"/>
      <c r="AC1715" s="5"/>
      <c r="AD1715" s="5"/>
      <c r="AE1715" s="5"/>
      <c r="AF1715" s="5"/>
      <c r="AG1715" s="5"/>
      <c r="AH1715" s="5"/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28"/>
      <c r="AW1715" s="28"/>
    </row>
    <row r="1716" spans="2:49" ht="15.6" x14ac:dyDescent="0.3">
      <c r="B1716" s="9"/>
      <c r="C1716" s="9"/>
      <c r="D1716" s="9"/>
      <c r="E1716" s="9"/>
      <c r="F1716" s="9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  <c r="AA1716" s="5"/>
      <c r="AB1716" s="5"/>
      <c r="AC1716" s="5"/>
      <c r="AD1716" s="5"/>
      <c r="AE1716" s="5"/>
      <c r="AF1716" s="5"/>
      <c r="AG1716" s="5"/>
      <c r="AH1716" s="5"/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28"/>
      <c r="AW1716" s="28"/>
    </row>
    <row r="1717" spans="2:49" ht="15.6" x14ac:dyDescent="0.3">
      <c r="B1717" s="9"/>
      <c r="C1717" s="9"/>
      <c r="D1717" s="9"/>
      <c r="E1717" s="9"/>
      <c r="F1717" s="9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  <c r="AA1717" s="5"/>
      <c r="AB1717" s="5"/>
      <c r="AC1717" s="5"/>
      <c r="AD1717" s="5"/>
      <c r="AE1717" s="5"/>
      <c r="AF1717" s="5"/>
      <c r="AG1717" s="5"/>
      <c r="AH1717" s="5"/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28"/>
      <c r="AW1717" s="28"/>
    </row>
    <row r="1718" spans="2:49" ht="15.6" x14ac:dyDescent="0.3">
      <c r="B1718" s="9"/>
      <c r="C1718" s="9"/>
      <c r="D1718" s="9"/>
      <c r="E1718" s="9"/>
      <c r="F1718" s="9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  <c r="AA1718" s="5"/>
      <c r="AB1718" s="5"/>
      <c r="AC1718" s="5"/>
      <c r="AD1718" s="5"/>
      <c r="AE1718" s="5"/>
      <c r="AF1718" s="5"/>
      <c r="AG1718" s="5"/>
      <c r="AH1718" s="5"/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28"/>
      <c r="AW1718" s="28"/>
    </row>
    <row r="1719" spans="2:49" ht="15.6" x14ac:dyDescent="0.3">
      <c r="B1719" s="9"/>
      <c r="C1719" s="9"/>
      <c r="D1719" s="9"/>
      <c r="E1719" s="9"/>
      <c r="F1719" s="9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  <c r="AA1719" s="5"/>
      <c r="AB1719" s="5"/>
      <c r="AC1719" s="5"/>
      <c r="AD1719" s="5"/>
      <c r="AE1719" s="5"/>
      <c r="AF1719" s="5"/>
      <c r="AG1719" s="5"/>
      <c r="AH1719" s="5"/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28"/>
      <c r="AW1719" s="28"/>
    </row>
    <row r="1720" spans="2:49" ht="15.6" x14ac:dyDescent="0.3">
      <c r="B1720" s="9"/>
      <c r="C1720" s="9"/>
      <c r="D1720" s="9"/>
      <c r="E1720" s="9"/>
      <c r="F1720" s="9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  <c r="AB1720" s="5"/>
      <c r="AC1720" s="5"/>
      <c r="AD1720" s="5"/>
      <c r="AE1720" s="5"/>
      <c r="AF1720" s="5"/>
      <c r="AG1720" s="5"/>
      <c r="AH1720" s="5"/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28"/>
      <c r="AW1720" s="28"/>
    </row>
    <row r="1721" spans="2:49" ht="15.6" x14ac:dyDescent="0.3">
      <c r="B1721" s="9"/>
      <c r="C1721" s="9"/>
      <c r="D1721" s="9"/>
      <c r="E1721" s="9"/>
      <c r="F1721" s="9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  <c r="AA1721" s="5"/>
      <c r="AB1721" s="5"/>
      <c r="AC1721" s="5"/>
      <c r="AD1721" s="5"/>
      <c r="AE1721" s="5"/>
      <c r="AF1721" s="5"/>
      <c r="AG1721" s="5"/>
      <c r="AH1721" s="5"/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28"/>
      <c r="AW1721" s="28"/>
    </row>
    <row r="1722" spans="2:49" ht="15.6" x14ac:dyDescent="0.3">
      <c r="B1722" s="9"/>
      <c r="C1722" s="9"/>
      <c r="D1722" s="9"/>
      <c r="E1722" s="9"/>
      <c r="F1722" s="9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  <c r="AA1722" s="5"/>
      <c r="AB1722" s="5"/>
      <c r="AC1722" s="5"/>
      <c r="AD1722" s="5"/>
      <c r="AE1722" s="5"/>
      <c r="AF1722" s="5"/>
      <c r="AG1722" s="5"/>
      <c r="AH1722" s="5"/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28"/>
      <c r="AW1722" s="28"/>
    </row>
    <row r="1723" spans="2:49" ht="15.6" x14ac:dyDescent="0.3">
      <c r="B1723" s="9"/>
      <c r="C1723" s="9"/>
      <c r="D1723" s="9"/>
      <c r="E1723" s="9"/>
      <c r="F1723" s="9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  <c r="AA1723" s="5"/>
      <c r="AB1723" s="5"/>
      <c r="AC1723" s="5"/>
      <c r="AD1723" s="5"/>
      <c r="AE1723" s="5"/>
      <c r="AF1723" s="5"/>
      <c r="AG1723" s="5"/>
      <c r="AH1723" s="5"/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28"/>
      <c r="AW1723" s="28"/>
    </row>
    <row r="1724" spans="2:49" ht="15.6" x14ac:dyDescent="0.3">
      <c r="B1724" s="9"/>
      <c r="C1724" s="9"/>
      <c r="D1724" s="9"/>
      <c r="E1724" s="9"/>
      <c r="F1724" s="9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  <c r="AA1724" s="5"/>
      <c r="AB1724" s="5"/>
      <c r="AC1724" s="5"/>
      <c r="AD1724" s="5"/>
      <c r="AE1724" s="5"/>
      <c r="AF1724" s="5"/>
      <c r="AG1724" s="5"/>
      <c r="AH1724" s="5"/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28"/>
      <c r="AW1724" s="28"/>
    </row>
    <row r="1725" spans="2:49" ht="15.6" x14ac:dyDescent="0.3">
      <c r="B1725" s="9"/>
      <c r="C1725" s="9"/>
      <c r="D1725" s="9"/>
      <c r="E1725" s="9"/>
      <c r="F1725" s="9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  <c r="AB1725" s="5"/>
      <c r="AC1725" s="5"/>
      <c r="AD1725" s="5"/>
      <c r="AE1725" s="5"/>
      <c r="AF1725" s="5"/>
      <c r="AG1725" s="5"/>
      <c r="AH1725" s="5"/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28"/>
      <c r="AW1725" s="28"/>
    </row>
    <row r="1726" spans="2:49" ht="15.6" x14ac:dyDescent="0.3">
      <c r="B1726" s="9"/>
      <c r="C1726" s="9"/>
      <c r="D1726" s="9"/>
      <c r="E1726" s="9"/>
      <c r="F1726" s="9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  <c r="AA1726" s="5"/>
      <c r="AB1726" s="5"/>
      <c r="AC1726" s="5"/>
      <c r="AD1726" s="5"/>
      <c r="AE1726" s="5"/>
      <c r="AF1726" s="5"/>
      <c r="AG1726" s="5"/>
      <c r="AH1726" s="5"/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28"/>
      <c r="AW1726" s="28"/>
    </row>
    <row r="1727" spans="2:49" ht="15.6" x14ac:dyDescent="0.3">
      <c r="B1727" s="9"/>
      <c r="C1727" s="9"/>
      <c r="D1727" s="9"/>
      <c r="E1727" s="9"/>
      <c r="F1727" s="9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  <c r="AA1727" s="5"/>
      <c r="AB1727" s="5"/>
      <c r="AC1727" s="5"/>
      <c r="AD1727" s="5"/>
      <c r="AE1727" s="5"/>
      <c r="AF1727" s="5"/>
      <c r="AG1727" s="5"/>
      <c r="AH1727" s="5"/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28"/>
      <c r="AW1727" s="28"/>
    </row>
    <row r="1728" spans="2:49" ht="15.6" x14ac:dyDescent="0.3">
      <c r="B1728" s="9"/>
      <c r="C1728" s="9"/>
      <c r="D1728" s="9"/>
      <c r="E1728" s="9"/>
      <c r="F1728" s="9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  <c r="AA1728" s="5"/>
      <c r="AB1728" s="5"/>
      <c r="AC1728" s="5"/>
      <c r="AD1728" s="5"/>
      <c r="AE1728" s="5"/>
      <c r="AF1728" s="5"/>
      <c r="AG1728" s="5"/>
      <c r="AH1728" s="5"/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28"/>
      <c r="AW1728" s="28"/>
    </row>
    <row r="1729" spans="2:49" ht="15.6" x14ac:dyDescent="0.3">
      <c r="B1729" s="9"/>
      <c r="C1729" s="9"/>
      <c r="D1729" s="9"/>
      <c r="E1729" s="9"/>
      <c r="F1729" s="9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  <c r="AA1729" s="5"/>
      <c r="AB1729" s="5"/>
      <c r="AC1729" s="5"/>
      <c r="AD1729" s="5"/>
      <c r="AE1729" s="5"/>
      <c r="AF1729" s="5"/>
      <c r="AG1729" s="5"/>
      <c r="AH1729" s="5"/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28"/>
      <c r="AW1729" s="28"/>
    </row>
    <row r="1730" spans="2:49" ht="15.6" x14ac:dyDescent="0.3">
      <c r="B1730" s="9"/>
      <c r="C1730" s="9"/>
      <c r="D1730" s="9"/>
      <c r="E1730" s="9"/>
      <c r="F1730" s="9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  <c r="AA1730" s="5"/>
      <c r="AB1730" s="5"/>
      <c r="AC1730" s="5"/>
      <c r="AD1730" s="5"/>
      <c r="AE1730" s="5"/>
      <c r="AF1730" s="5"/>
      <c r="AG1730" s="5"/>
      <c r="AH1730" s="5"/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28"/>
      <c r="AW1730" s="28"/>
    </row>
    <row r="1731" spans="2:49" ht="15.6" x14ac:dyDescent="0.3">
      <c r="B1731" s="9"/>
      <c r="C1731" s="9"/>
      <c r="D1731" s="9"/>
      <c r="E1731" s="9"/>
      <c r="F1731" s="9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  <c r="AA1731" s="5"/>
      <c r="AB1731" s="5"/>
      <c r="AC1731" s="5"/>
      <c r="AD1731" s="5"/>
      <c r="AE1731" s="5"/>
      <c r="AF1731" s="5"/>
      <c r="AG1731" s="5"/>
      <c r="AH1731" s="5"/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28"/>
      <c r="AW1731" s="28"/>
    </row>
    <row r="1732" spans="2:49" ht="15.6" x14ac:dyDescent="0.3">
      <c r="B1732" s="9"/>
      <c r="C1732" s="9"/>
      <c r="D1732" s="9"/>
      <c r="E1732" s="9"/>
      <c r="F1732" s="9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  <c r="AA1732" s="5"/>
      <c r="AB1732" s="5"/>
      <c r="AC1732" s="5"/>
      <c r="AD1732" s="5"/>
      <c r="AE1732" s="5"/>
      <c r="AF1732" s="5"/>
      <c r="AG1732" s="5"/>
      <c r="AH1732" s="5"/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28"/>
      <c r="AW1732" s="28"/>
    </row>
    <row r="1733" spans="2:49" ht="15.6" x14ac:dyDescent="0.3">
      <c r="B1733" s="9"/>
      <c r="C1733" s="9"/>
      <c r="D1733" s="9"/>
      <c r="E1733" s="9"/>
      <c r="F1733" s="9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  <c r="AB1733" s="5"/>
      <c r="AC1733" s="5"/>
      <c r="AD1733" s="5"/>
      <c r="AE1733" s="5"/>
      <c r="AF1733" s="5"/>
      <c r="AG1733" s="5"/>
      <c r="AH1733" s="5"/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28"/>
      <c r="AW1733" s="28"/>
    </row>
    <row r="1734" spans="2:49" ht="15.6" x14ac:dyDescent="0.3">
      <c r="B1734" s="9"/>
      <c r="C1734" s="9"/>
      <c r="D1734" s="9"/>
      <c r="E1734" s="9"/>
      <c r="F1734" s="9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  <c r="AA1734" s="5"/>
      <c r="AB1734" s="5"/>
      <c r="AC1734" s="5"/>
      <c r="AD1734" s="5"/>
      <c r="AE1734" s="5"/>
      <c r="AF1734" s="5"/>
      <c r="AG1734" s="5"/>
      <c r="AH1734" s="5"/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28"/>
      <c r="AW1734" s="28"/>
    </row>
    <row r="1735" spans="2:49" ht="15.6" x14ac:dyDescent="0.3">
      <c r="B1735" s="9"/>
      <c r="C1735" s="9"/>
      <c r="D1735" s="9"/>
      <c r="E1735" s="9"/>
      <c r="F1735" s="9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5"/>
      <c r="AC1735" s="5"/>
      <c r="AD1735" s="5"/>
      <c r="AE1735" s="5"/>
      <c r="AF1735" s="5"/>
      <c r="AG1735" s="5"/>
      <c r="AH1735" s="5"/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28"/>
      <c r="AW1735" s="28"/>
    </row>
    <row r="1736" spans="2:49" ht="15.6" x14ac:dyDescent="0.3">
      <c r="B1736" s="9"/>
      <c r="C1736" s="9"/>
      <c r="D1736" s="9"/>
      <c r="E1736" s="9"/>
      <c r="F1736" s="9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  <c r="AA1736" s="5"/>
      <c r="AB1736" s="5"/>
      <c r="AC1736" s="5"/>
      <c r="AD1736" s="5"/>
      <c r="AE1736" s="5"/>
      <c r="AF1736" s="5"/>
      <c r="AG1736" s="5"/>
      <c r="AH1736" s="5"/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28"/>
      <c r="AW1736" s="28"/>
    </row>
    <row r="1737" spans="2:49" ht="15.6" x14ac:dyDescent="0.3">
      <c r="B1737" s="9"/>
      <c r="C1737" s="9"/>
      <c r="D1737" s="9"/>
      <c r="E1737" s="9"/>
      <c r="F1737" s="9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  <c r="AB1737" s="5"/>
      <c r="AC1737" s="5"/>
      <c r="AD1737" s="5"/>
      <c r="AE1737" s="5"/>
      <c r="AF1737" s="5"/>
      <c r="AG1737" s="5"/>
      <c r="AH1737" s="5"/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28"/>
      <c r="AW1737" s="28"/>
    </row>
    <row r="1738" spans="2:49" ht="15.6" x14ac:dyDescent="0.3">
      <c r="B1738" s="9"/>
      <c r="C1738" s="9"/>
      <c r="D1738" s="9"/>
      <c r="E1738" s="9"/>
      <c r="F1738" s="9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  <c r="AA1738" s="5"/>
      <c r="AB1738" s="5"/>
      <c r="AC1738" s="5"/>
      <c r="AD1738" s="5"/>
      <c r="AE1738" s="5"/>
      <c r="AF1738" s="5"/>
      <c r="AG1738" s="5"/>
      <c r="AH1738" s="5"/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28"/>
      <c r="AW1738" s="28"/>
    </row>
    <row r="1739" spans="2:49" ht="15.6" x14ac:dyDescent="0.3">
      <c r="B1739" s="9"/>
      <c r="C1739" s="9"/>
      <c r="D1739" s="9"/>
      <c r="E1739" s="9"/>
      <c r="F1739" s="9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  <c r="AB1739" s="5"/>
      <c r="AC1739" s="5"/>
      <c r="AD1739" s="5"/>
      <c r="AE1739" s="5"/>
      <c r="AF1739" s="5"/>
      <c r="AG1739" s="5"/>
      <c r="AH1739" s="5"/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28"/>
      <c r="AW1739" s="28"/>
    </row>
    <row r="1740" spans="2:49" ht="15.6" x14ac:dyDescent="0.3">
      <c r="B1740" s="9"/>
      <c r="C1740" s="9"/>
      <c r="D1740" s="9"/>
      <c r="E1740" s="9"/>
      <c r="F1740" s="9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  <c r="AA1740" s="5"/>
      <c r="AB1740" s="5"/>
      <c r="AC1740" s="5"/>
      <c r="AD1740" s="5"/>
      <c r="AE1740" s="5"/>
      <c r="AF1740" s="5"/>
      <c r="AG1740" s="5"/>
      <c r="AH1740" s="5"/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28"/>
      <c r="AW1740" s="28"/>
    </row>
    <row r="1741" spans="2:49" ht="15.6" x14ac:dyDescent="0.3">
      <c r="B1741" s="9"/>
      <c r="C1741" s="9"/>
      <c r="D1741" s="9"/>
      <c r="E1741" s="9"/>
      <c r="F1741" s="9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  <c r="AB1741" s="5"/>
      <c r="AC1741" s="5"/>
      <c r="AD1741" s="5"/>
      <c r="AE1741" s="5"/>
      <c r="AF1741" s="5"/>
      <c r="AG1741" s="5"/>
      <c r="AH1741" s="5"/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28"/>
      <c r="AW1741" s="28"/>
    </row>
    <row r="1742" spans="2:49" ht="15.6" x14ac:dyDescent="0.3">
      <c r="B1742" s="9"/>
      <c r="C1742" s="9"/>
      <c r="D1742" s="9"/>
      <c r="E1742" s="9"/>
      <c r="F1742" s="9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  <c r="AA1742" s="5"/>
      <c r="AB1742" s="5"/>
      <c r="AC1742" s="5"/>
      <c r="AD1742" s="5"/>
      <c r="AE1742" s="5"/>
      <c r="AF1742" s="5"/>
      <c r="AG1742" s="5"/>
      <c r="AH1742" s="5"/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28"/>
      <c r="AW1742" s="28"/>
    </row>
    <row r="1743" spans="2:49" ht="15.6" x14ac:dyDescent="0.3">
      <c r="B1743" s="9"/>
      <c r="C1743" s="9"/>
      <c r="D1743" s="9"/>
      <c r="E1743" s="9"/>
      <c r="F1743" s="9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  <c r="AA1743" s="5"/>
      <c r="AB1743" s="5"/>
      <c r="AC1743" s="5"/>
      <c r="AD1743" s="5"/>
      <c r="AE1743" s="5"/>
      <c r="AF1743" s="5"/>
      <c r="AG1743" s="5"/>
      <c r="AH1743" s="5"/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28"/>
      <c r="AW1743" s="28"/>
    </row>
    <row r="1744" spans="2:49" ht="15.6" x14ac:dyDescent="0.3">
      <c r="B1744" s="9"/>
      <c r="C1744" s="9"/>
      <c r="D1744" s="9"/>
      <c r="E1744" s="9"/>
      <c r="F1744" s="9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  <c r="AA1744" s="5"/>
      <c r="AB1744" s="5"/>
      <c r="AC1744" s="5"/>
      <c r="AD1744" s="5"/>
      <c r="AE1744" s="5"/>
      <c r="AF1744" s="5"/>
      <c r="AG1744" s="5"/>
      <c r="AH1744" s="5"/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28"/>
      <c r="AW1744" s="28"/>
    </row>
    <row r="1745" spans="2:49" ht="15.6" x14ac:dyDescent="0.3">
      <c r="B1745" s="9"/>
      <c r="C1745" s="9"/>
      <c r="D1745" s="9"/>
      <c r="E1745" s="9"/>
      <c r="F1745" s="9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  <c r="AB1745" s="5"/>
      <c r="AC1745" s="5"/>
      <c r="AD1745" s="5"/>
      <c r="AE1745" s="5"/>
      <c r="AF1745" s="5"/>
      <c r="AG1745" s="5"/>
      <c r="AH1745" s="5"/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28"/>
      <c r="AW1745" s="28"/>
    </row>
    <row r="1746" spans="2:49" ht="15.6" x14ac:dyDescent="0.3">
      <c r="B1746" s="9"/>
      <c r="C1746" s="9"/>
      <c r="D1746" s="9"/>
      <c r="E1746" s="9"/>
      <c r="F1746" s="9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  <c r="AA1746" s="5"/>
      <c r="AB1746" s="5"/>
      <c r="AC1746" s="5"/>
      <c r="AD1746" s="5"/>
      <c r="AE1746" s="5"/>
      <c r="AF1746" s="5"/>
      <c r="AG1746" s="5"/>
      <c r="AH1746" s="5"/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28"/>
      <c r="AW1746" s="28"/>
    </row>
    <row r="1747" spans="2:49" ht="15.6" x14ac:dyDescent="0.3">
      <c r="B1747" s="9"/>
      <c r="C1747" s="9"/>
      <c r="D1747" s="9"/>
      <c r="E1747" s="9"/>
      <c r="F1747" s="9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  <c r="AA1747" s="5"/>
      <c r="AB1747" s="5"/>
      <c r="AC1747" s="5"/>
      <c r="AD1747" s="5"/>
      <c r="AE1747" s="5"/>
      <c r="AF1747" s="5"/>
      <c r="AG1747" s="5"/>
      <c r="AH1747" s="5"/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28"/>
      <c r="AW1747" s="28"/>
    </row>
    <row r="1748" spans="2:49" ht="15.6" x14ac:dyDescent="0.3">
      <c r="B1748" s="9"/>
      <c r="C1748" s="9"/>
      <c r="D1748" s="9"/>
      <c r="E1748" s="9"/>
      <c r="F1748" s="9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  <c r="AA1748" s="5"/>
      <c r="AB1748" s="5"/>
      <c r="AC1748" s="5"/>
      <c r="AD1748" s="5"/>
      <c r="AE1748" s="5"/>
      <c r="AF1748" s="5"/>
      <c r="AG1748" s="5"/>
      <c r="AH1748" s="5"/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28"/>
      <c r="AW1748" s="28"/>
    </row>
    <row r="1749" spans="2:49" ht="15.6" x14ac:dyDescent="0.3">
      <c r="B1749" s="9"/>
      <c r="C1749" s="9"/>
      <c r="D1749" s="9"/>
      <c r="E1749" s="9"/>
      <c r="F1749" s="9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  <c r="AA1749" s="5"/>
      <c r="AB1749" s="5"/>
      <c r="AC1749" s="5"/>
      <c r="AD1749" s="5"/>
      <c r="AE1749" s="5"/>
      <c r="AF1749" s="5"/>
      <c r="AG1749" s="5"/>
      <c r="AH1749" s="5"/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28"/>
      <c r="AW1749" s="28"/>
    </row>
    <row r="1750" spans="2:49" ht="15.6" x14ac:dyDescent="0.3">
      <c r="B1750" s="9"/>
      <c r="C1750" s="9"/>
      <c r="D1750" s="9"/>
      <c r="E1750" s="9"/>
      <c r="F1750" s="9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  <c r="AA1750" s="5"/>
      <c r="AB1750" s="5"/>
      <c r="AC1750" s="5"/>
      <c r="AD1750" s="5"/>
      <c r="AE1750" s="5"/>
      <c r="AF1750" s="5"/>
      <c r="AG1750" s="5"/>
      <c r="AH1750" s="5"/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28"/>
      <c r="AW1750" s="28"/>
    </row>
    <row r="1751" spans="2:49" ht="15.6" x14ac:dyDescent="0.3">
      <c r="B1751" s="9"/>
      <c r="C1751" s="9"/>
      <c r="D1751" s="9"/>
      <c r="E1751" s="9"/>
      <c r="F1751" s="9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  <c r="AA1751" s="5"/>
      <c r="AB1751" s="5"/>
      <c r="AC1751" s="5"/>
      <c r="AD1751" s="5"/>
      <c r="AE1751" s="5"/>
      <c r="AF1751" s="5"/>
      <c r="AG1751" s="5"/>
      <c r="AH1751" s="5"/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28"/>
      <c r="AW1751" s="28"/>
    </row>
    <row r="1752" spans="2:49" ht="15.6" x14ac:dyDescent="0.3">
      <c r="B1752" s="9"/>
      <c r="C1752" s="9"/>
      <c r="D1752" s="9"/>
      <c r="E1752" s="9"/>
      <c r="F1752" s="9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  <c r="AA1752" s="5"/>
      <c r="AB1752" s="5"/>
      <c r="AC1752" s="5"/>
      <c r="AD1752" s="5"/>
      <c r="AE1752" s="5"/>
      <c r="AF1752" s="5"/>
      <c r="AG1752" s="5"/>
      <c r="AH1752" s="5"/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28"/>
      <c r="AW1752" s="28"/>
    </row>
    <row r="1753" spans="2:49" ht="15.6" x14ac:dyDescent="0.3">
      <c r="B1753" s="9"/>
      <c r="C1753" s="9"/>
      <c r="D1753" s="9"/>
      <c r="E1753" s="9"/>
      <c r="F1753" s="9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  <c r="AA1753" s="5"/>
      <c r="AB1753" s="5"/>
      <c r="AC1753" s="5"/>
      <c r="AD1753" s="5"/>
      <c r="AE1753" s="5"/>
      <c r="AF1753" s="5"/>
      <c r="AG1753" s="5"/>
      <c r="AH1753" s="5"/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28"/>
      <c r="AW1753" s="28"/>
    </row>
    <row r="1754" spans="2:49" ht="15.6" x14ac:dyDescent="0.3">
      <c r="B1754" s="9"/>
      <c r="C1754" s="9"/>
      <c r="D1754" s="9"/>
      <c r="E1754" s="9"/>
      <c r="F1754" s="9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  <c r="AB1754" s="5"/>
      <c r="AC1754" s="5"/>
      <c r="AD1754" s="5"/>
      <c r="AE1754" s="5"/>
      <c r="AF1754" s="5"/>
      <c r="AG1754" s="5"/>
      <c r="AH1754" s="5"/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28"/>
      <c r="AW1754" s="28"/>
    </row>
    <row r="1755" spans="2:49" ht="15.6" x14ac:dyDescent="0.3">
      <c r="B1755" s="9"/>
      <c r="C1755" s="9"/>
      <c r="D1755" s="9"/>
      <c r="E1755" s="9"/>
      <c r="F1755" s="9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  <c r="AA1755" s="5"/>
      <c r="AB1755" s="5"/>
      <c r="AC1755" s="5"/>
      <c r="AD1755" s="5"/>
      <c r="AE1755" s="5"/>
      <c r="AF1755" s="5"/>
      <c r="AG1755" s="5"/>
      <c r="AH1755" s="5"/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28"/>
      <c r="AW1755" s="28"/>
    </row>
    <row r="1756" spans="2:49" ht="15.6" x14ac:dyDescent="0.3">
      <c r="B1756" s="9"/>
      <c r="C1756" s="9"/>
      <c r="D1756" s="9"/>
      <c r="E1756" s="9"/>
      <c r="F1756" s="9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  <c r="AB1756" s="5"/>
      <c r="AC1756" s="5"/>
      <c r="AD1756" s="5"/>
      <c r="AE1756" s="5"/>
      <c r="AF1756" s="5"/>
      <c r="AG1756" s="5"/>
      <c r="AH1756" s="5"/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28"/>
      <c r="AW1756" s="28"/>
    </row>
    <row r="1757" spans="2:49" ht="15.6" x14ac:dyDescent="0.3">
      <c r="B1757" s="9"/>
      <c r="C1757" s="9"/>
      <c r="D1757" s="9"/>
      <c r="E1757" s="9"/>
      <c r="F1757" s="9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  <c r="AA1757" s="5"/>
      <c r="AB1757" s="5"/>
      <c r="AC1757" s="5"/>
      <c r="AD1757" s="5"/>
      <c r="AE1757" s="5"/>
      <c r="AF1757" s="5"/>
      <c r="AG1757" s="5"/>
      <c r="AH1757" s="5"/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28"/>
      <c r="AW1757" s="28"/>
    </row>
    <row r="1758" spans="2:49" ht="15.6" x14ac:dyDescent="0.3">
      <c r="B1758" s="9"/>
      <c r="C1758" s="9"/>
      <c r="D1758" s="9"/>
      <c r="E1758" s="9"/>
      <c r="F1758" s="9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  <c r="AB1758" s="5"/>
      <c r="AC1758" s="5"/>
      <c r="AD1758" s="5"/>
      <c r="AE1758" s="5"/>
      <c r="AF1758" s="5"/>
      <c r="AG1758" s="5"/>
      <c r="AH1758" s="5"/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28"/>
      <c r="AW1758" s="28"/>
    </row>
    <row r="1759" spans="2:49" ht="15.6" x14ac:dyDescent="0.3">
      <c r="B1759" s="9"/>
      <c r="C1759" s="9"/>
      <c r="D1759" s="9"/>
      <c r="E1759" s="9"/>
      <c r="F1759" s="9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  <c r="AA1759" s="5"/>
      <c r="AB1759" s="5"/>
      <c r="AC1759" s="5"/>
      <c r="AD1759" s="5"/>
      <c r="AE1759" s="5"/>
      <c r="AF1759" s="5"/>
      <c r="AG1759" s="5"/>
      <c r="AH1759" s="5"/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28"/>
      <c r="AW1759" s="28"/>
    </row>
    <row r="1760" spans="2:49" ht="15.6" x14ac:dyDescent="0.3">
      <c r="B1760" s="9"/>
      <c r="C1760" s="9"/>
      <c r="D1760" s="9"/>
      <c r="E1760" s="9"/>
      <c r="F1760" s="9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  <c r="AB1760" s="5"/>
      <c r="AC1760" s="5"/>
      <c r="AD1760" s="5"/>
      <c r="AE1760" s="5"/>
      <c r="AF1760" s="5"/>
      <c r="AG1760" s="5"/>
      <c r="AH1760" s="5"/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28"/>
      <c r="AW1760" s="28"/>
    </row>
    <row r="1761" spans="2:49" ht="15.6" x14ac:dyDescent="0.3">
      <c r="B1761" s="9"/>
      <c r="C1761" s="9"/>
      <c r="D1761" s="9"/>
      <c r="E1761" s="9"/>
      <c r="F1761" s="9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  <c r="AA1761" s="5"/>
      <c r="AB1761" s="5"/>
      <c r="AC1761" s="5"/>
      <c r="AD1761" s="5"/>
      <c r="AE1761" s="5"/>
      <c r="AF1761" s="5"/>
      <c r="AG1761" s="5"/>
      <c r="AH1761" s="5"/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28"/>
      <c r="AW1761" s="28"/>
    </row>
    <row r="1762" spans="2:49" ht="15.6" x14ac:dyDescent="0.3">
      <c r="B1762" s="9"/>
      <c r="C1762" s="9"/>
      <c r="D1762" s="9"/>
      <c r="E1762" s="9"/>
      <c r="F1762" s="9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  <c r="AA1762" s="5"/>
      <c r="AB1762" s="5"/>
      <c r="AC1762" s="5"/>
      <c r="AD1762" s="5"/>
      <c r="AE1762" s="5"/>
      <c r="AF1762" s="5"/>
      <c r="AG1762" s="5"/>
      <c r="AH1762" s="5"/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28"/>
      <c r="AW1762" s="28"/>
    </row>
    <row r="1763" spans="2:49" ht="15.6" x14ac:dyDescent="0.3">
      <c r="B1763" s="9"/>
      <c r="C1763" s="9"/>
      <c r="D1763" s="9"/>
      <c r="E1763" s="9"/>
      <c r="F1763" s="9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  <c r="AA1763" s="5"/>
      <c r="AB1763" s="5"/>
      <c r="AC1763" s="5"/>
      <c r="AD1763" s="5"/>
      <c r="AE1763" s="5"/>
      <c r="AF1763" s="5"/>
      <c r="AG1763" s="5"/>
      <c r="AH1763" s="5"/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28"/>
      <c r="AW1763" s="28"/>
    </row>
    <row r="1764" spans="2:49" ht="15.6" x14ac:dyDescent="0.3">
      <c r="B1764" s="9"/>
      <c r="C1764" s="9"/>
      <c r="D1764" s="9"/>
      <c r="E1764" s="9"/>
      <c r="F1764" s="9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  <c r="AA1764" s="5"/>
      <c r="AB1764" s="5"/>
      <c r="AC1764" s="5"/>
      <c r="AD1764" s="5"/>
      <c r="AE1764" s="5"/>
      <c r="AF1764" s="5"/>
      <c r="AG1764" s="5"/>
      <c r="AH1764" s="5"/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28"/>
      <c r="AW1764" s="28"/>
    </row>
    <row r="1765" spans="2:49" ht="15.6" x14ac:dyDescent="0.3">
      <c r="B1765" s="9"/>
      <c r="C1765" s="9"/>
      <c r="D1765" s="9"/>
      <c r="E1765" s="9"/>
      <c r="F1765" s="9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  <c r="AA1765" s="5"/>
      <c r="AB1765" s="5"/>
      <c r="AC1765" s="5"/>
      <c r="AD1765" s="5"/>
      <c r="AE1765" s="5"/>
      <c r="AF1765" s="5"/>
      <c r="AG1765" s="5"/>
      <c r="AH1765" s="5"/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28"/>
      <c r="AW1765" s="28"/>
    </row>
    <row r="1766" spans="2:49" ht="15.6" x14ac:dyDescent="0.3">
      <c r="B1766" s="9"/>
      <c r="C1766" s="9"/>
      <c r="D1766" s="9"/>
      <c r="E1766" s="9"/>
      <c r="F1766" s="9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  <c r="AA1766" s="5"/>
      <c r="AB1766" s="5"/>
      <c r="AC1766" s="5"/>
      <c r="AD1766" s="5"/>
      <c r="AE1766" s="5"/>
      <c r="AF1766" s="5"/>
      <c r="AG1766" s="5"/>
      <c r="AH1766" s="5"/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28"/>
      <c r="AW1766" s="28"/>
    </row>
    <row r="1767" spans="2:49" ht="15.6" x14ac:dyDescent="0.3">
      <c r="B1767" s="9"/>
      <c r="C1767" s="9"/>
      <c r="D1767" s="9"/>
      <c r="E1767" s="9"/>
      <c r="F1767" s="9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  <c r="AA1767" s="5"/>
      <c r="AB1767" s="5"/>
      <c r="AC1767" s="5"/>
      <c r="AD1767" s="5"/>
      <c r="AE1767" s="5"/>
      <c r="AF1767" s="5"/>
      <c r="AG1767" s="5"/>
      <c r="AH1767" s="5"/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28"/>
      <c r="AW1767" s="28"/>
    </row>
    <row r="1768" spans="2:49" ht="15.6" x14ac:dyDescent="0.3">
      <c r="B1768" s="9"/>
      <c r="C1768" s="9"/>
      <c r="D1768" s="9"/>
      <c r="E1768" s="9"/>
      <c r="F1768" s="9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  <c r="AA1768" s="5"/>
      <c r="AB1768" s="5"/>
      <c r="AC1768" s="5"/>
      <c r="AD1768" s="5"/>
      <c r="AE1768" s="5"/>
      <c r="AF1768" s="5"/>
      <c r="AG1768" s="5"/>
      <c r="AH1768" s="5"/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28"/>
      <c r="AW1768" s="28"/>
    </row>
    <row r="1769" spans="2:49" ht="15.6" x14ac:dyDescent="0.3">
      <c r="B1769" s="9"/>
      <c r="C1769" s="9"/>
      <c r="D1769" s="9"/>
      <c r="E1769" s="9"/>
      <c r="F1769" s="9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  <c r="AA1769" s="5"/>
      <c r="AB1769" s="5"/>
      <c r="AC1769" s="5"/>
      <c r="AD1769" s="5"/>
      <c r="AE1769" s="5"/>
      <c r="AF1769" s="5"/>
      <c r="AG1769" s="5"/>
      <c r="AH1769" s="5"/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28"/>
      <c r="AW1769" s="28"/>
    </row>
    <row r="1770" spans="2:49" ht="15.6" x14ac:dyDescent="0.3">
      <c r="B1770" s="9"/>
      <c r="C1770" s="9"/>
      <c r="D1770" s="9"/>
      <c r="E1770" s="9"/>
      <c r="F1770" s="9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  <c r="AA1770" s="5"/>
      <c r="AB1770" s="5"/>
      <c r="AC1770" s="5"/>
      <c r="AD1770" s="5"/>
      <c r="AE1770" s="5"/>
      <c r="AF1770" s="5"/>
      <c r="AG1770" s="5"/>
      <c r="AH1770" s="5"/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28"/>
      <c r="AW1770" s="28"/>
    </row>
    <row r="1771" spans="2:49" ht="15.6" x14ac:dyDescent="0.3">
      <c r="B1771" s="9"/>
      <c r="C1771" s="9"/>
      <c r="D1771" s="9"/>
      <c r="E1771" s="9"/>
      <c r="F1771" s="9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  <c r="AA1771" s="5"/>
      <c r="AB1771" s="5"/>
      <c r="AC1771" s="5"/>
      <c r="AD1771" s="5"/>
      <c r="AE1771" s="5"/>
      <c r="AF1771" s="5"/>
      <c r="AG1771" s="5"/>
      <c r="AH1771" s="5"/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28"/>
      <c r="AW1771" s="28"/>
    </row>
    <row r="1772" spans="2:49" ht="15.6" x14ac:dyDescent="0.3">
      <c r="B1772" s="9"/>
      <c r="C1772" s="9"/>
      <c r="D1772" s="9"/>
      <c r="E1772" s="9"/>
      <c r="F1772" s="9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  <c r="AA1772" s="5"/>
      <c r="AB1772" s="5"/>
      <c r="AC1772" s="5"/>
      <c r="AD1772" s="5"/>
      <c r="AE1772" s="5"/>
      <c r="AF1772" s="5"/>
      <c r="AG1772" s="5"/>
      <c r="AH1772" s="5"/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28"/>
      <c r="AW1772" s="28"/>
    </row>
    <row r="1773" spans="2:49" ht="15.6" x14ac:dyDescent="0.3">
      <c r="B1773" s="9"/>
      <c r="C1773" s="9"/>
      <c r="D1773" s="9"/>
      <c r="E1773" s="9"/>
      <c r="F1773" s="9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  <c r="AA1773" s="5"/>
      <c r="AB1773" s="5"/>
      <c r="AC1773" s="5"/>
      <c r="AD1773" s="5"/>
      <c r="AE1773" s="5"/>
      <c r="AF1773" s="5"/>
      <c r="AG1773" s="5"/>
      <c r="AH1773" s="5"/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28"/>
      <c r="AW1773" s="28"/>
    </row>
    <row r="1774" spans="2:49" ht="15.6" x14ac:dyDescent="0.3">
      <c r="B1774" s="9"/>
      <c r="C1774" s="9"/>
      <c r="D1774" s="9"/>
      <c r="E1774" s="9"/>
      <c r="F1774" s="9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  <c r="AA1774" s="5"/>
      <c r="AB1774" s="5"/>
      <c r="AC1774" s="5"/>
      <c r="AD1774" s="5"/>
      <c r="AE1774" s="5"/>
      <c r="AF1774" s="5"/>
      <c r="AG1774" s="5"/>
      <c r="AH1774" s="5"/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28"/>
      <c r="AW1774" s="28"/>
    </row>
    <row r="1775" spans="2:49" ht="15.6" x14ac:dyDescent="0.3">
      <c r="B1775" s="9"/>
      <c r="C1775" s="9"/>
      <c r="D1775" s="9"/>
      <c r="E1775" s="9"/>
      <c r="F1775" s="9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  <c r="AA1775" s="5"/>
      <c r="AB1775" s="5"/>
      <c r="AC1775" s="5"/>
      <c r="AD1775" s="5"/>
      <c r="AE1775" s="5"/>
      <c r="AF1775" s="5"/>
      <c r="AG1775" s="5"/>
      <c r="AH1775" s="5"/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28"/>
      <c r="AW1775" s="28"/>
    </row>
    <row r="1776" spans="2:49" ht="15.6" x14ac:dyDescent="0.3">
      <c r="B1776" s="9"/>
      <c r="C1776" s="9"/>
      <c r="D1776" s="9"/>
      <c r="E1776" s="9"/>
      <c r="F1776" s="9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  <c r="AA1776" s="5"/>
      <c r="AB1776" s="5"/>
      <c r="AC1776" s="5"/>
      <c r="AD1776" s="5"/>
      <c r="AE1776" s="5"/>
      <c r="AF1776" s="5"/>
      <c r="AG1776" s="5"/>
      <c r="AH1776" s="5"/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28"/>
      <c r="AW1776" s="28"/>
    </row>
    <row r="1777" spans="2:49" ht="15.6" x14ac:dyDescent="0.3">
      <c r="B1777" s="9"/>
      <c r="C1777" s="9"/>
      <c r="D1777" s="9"/>
      <c r="E1777" s="9"/>
      <c r="F1777" s="9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  <c r="AB1777" s="5"/>
      <c r="AC1777" s="5"/>
      <c r="AD1777" s="5"/>
      <c r="AE1777" s="5"/>
      <c r="AF1777" s="5"/>
      <c r="AG1777" s="5"/>
      <c r="AH1777" s="5"/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28"/>
      <c r="AW1777" s="28"/>
    </row>
    <row r="1778" spans="2:49" ht="15.6" x14ac:dyDescent="0.3">
      <c r="B1778" s="9"/>
      <c r="C1778" s="9"/>
      <c r="D1778" s="9"/>
      <c r="E1778" s="9"/>
      <c r="F1778" s="9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  <c r="AA1778" s="5"/>
      <c r="AB1778" s="5"/>
      <c r="AC1778" s="5"/>
      <c r="AD1778" s="5"/>
      <c r="AE1778" s="5"/>
      <c r="AF1778" s="5"/>
      <c r="AG1778" s="5"/>
      <c r="AH1778" s="5"/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28"/>
      <c r="AW1778" s="28"/>
    </row>
    <row r="1779" spans="2:49" ht="15.6" x14ac:dyDescent="0.3">
      <c r="B1779" s="9"/>
      <c r="C1779" s="9"/>
      <c r="D1779" s="9"/>
      <c r="E1779" s="9"/>
      <c r="F1779" s="9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  <c r="AA1779" s="5"/>
      <c r="AB1779" s="5"/>
      <c r="AC1779" s="5"/>
      <c r="AD1779" s="5"/>
      <c r="AE1779" s="5"/>
      <c r="AF1779" s="5"/>
      <c r="AG1779" s="5"/>
      <c r="AH1779" s="5"/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28"/>
      <c r="AW1779" s="28"/>
    </row>
    <row r="1780" spans="2:49" ht="15.6" x14ac:dyDescent="0.3">
      <c r="B1780" s="9"/>
      <c r="C1780" s="9"/>
      <c r="D1780" s="9"/>
      <c r="E1780" s="9"/>
      <c r="F1780" s="9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  <c r="AA1780" s="5"/>
      <c r="AB1780" s="5"/>
      <c r="AC1780" s="5"/>
      <c r="AD1780" s="5"/>
      <c r="AE1780" s="5"/>
      <c r="AF1780" s="5"/>
      <c r="AG1780" s="5"/>
      <c r="AH1780" s="5"/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28"/>
      <c r="AW1780" s="28"/>
    </row>
    <row r="1781" spans="2:49" ht="15.6" x14ac:dyDescent="0.3">
      <c r="B1781" s="9"/>
      <c r="C1781" s="9"/>
      <c r="D1781" s="9"/>
      <c r="E1781" s="9"/>
      <c r="F1781" s="9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  <c r="AA1781" s="5"/>
      <c r="AB1781" s="5"/>
      <c r="AC1781" s="5"/>
      <c r="AD1781" s="5"/>
      <c r="AE1781" s="5"/>
      <c r="AF1781" s="5"/>
      <c r="AG1781" s="5"/>
      <c r="AH1781" s="5"/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28"/>
      <c r="AW1781" s="28"/>
    </row>
    <row r="1782" spans="2:49" ht="15.6" x14ac:dyDescent="0.3">
      <c r="B1782" s="9"/>
      <c r="C1782" s="9"/>
      <c r="D1782" s="9"/>
      <c r="E1782" s="9"/>
      <c r="F1782" s="9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  <c r="AA1782" s="5"/>
      <c r="AB1782" s="5"/>
      <c r="AC1782" s="5"/>
      <c r="AD1782" s="5"/>
      <c r="AE1782" s="5"/>
      <c r="AF1782" s="5"/>
      <c r="AG1782" s="5"/>
      <c r="AH1782" s="5"/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28"/>
      <c r="AW1782" s="28"/>
    </row>
    <row r="1783" spans="2:49" ht="15.6" x14ac:dyDescent="0.3">
      <c r="B1783" s="9"/>
      <c r="C1783" s="9"/>
      <c r="D1783" s="9"/>
      <c r="E1783" s="9"/>
      <c r="F1783" s="9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  <c r="AA1783" s="5"/>
      <c r="AB1783" s="5"/>
      <c r="AC1783" s="5"/>
      <c r="AD1783" s="5"/>
      <c r="AE1783" s="5"/>
      <c r="AF1783" s="5"/>
      <c r="AG1783" s="5"/>
      <c r="AH1783" s="5"/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28"/>
      <c r="AW1783" s="28"/>
    </row>
    <row r="1784" spans="2:49" ht="15.6" x14ac:dyDescent="0.3">
      <c r="B1784" s="9"/>
      <c r="C1784" s="9"/>
      <c r="D1784" s="9"/>
      <c r="E1784" s="9"/>
      <c r="F1784" s="9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  <c r="AA1784" s="5"/>
      <c r="AB1784" s="5"/>
      <c r="AC1784" s="5"/>
      <c r="AD1784" s="5"/>
      <c r="AE1784" s="5"/>
      <c r="AF1784" s="5"/>
      <c r="AG1784" s="5"/>
      <c r="AH1784" s="5"/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28"/>
      <c r="AW1784" s="28"/>
    </row>
    <row r="1785" spans="2:49" ht="15.6" x14ac:dyDescent="0.3">
      <c r="B1785" s="9"/>
      <c r="C1785" s="9"/>
      <c r="D1785" s="9"/>
      <c r="E1785" s="9"/>
      <c r="F1785" s="9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  <c r="AA1785" s="5"/>
      <c r="AB1785" s="5"/>
      <c r="AC1785" s="5"/>
      <c r="AD1785" s="5"/>
      <c r="AE1785" s="5"/>
      <c r="AF1785" s="5"/>
      <c r="AG1785" s="5"/>
      <c r="AH1785" s="5"/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28"/>
      <c r="AW1785" s="28"/>
    </row>
    <row r="1786" spans="2:49" ht="15.6" x14ac:dyDescent="0.3">
      <c r="B1786" s="9"/>
      <c r="C1786" s="9"/>
      <c r="D1786" s="9"/>
      <c r="E1786" s="9"/>
      <c r="F1786" s="9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  <c r="AA1786" s="5"/>
      <c r="AB1786" s="5"/>
      <c r="AC1786" s="5"/>
      <c r="AD1786" s="5"/>
      <c r="AE1786" s="5"/>
      <c r="AF1786" s="5"/>
      <c r="AG1786" s="5"/>
      <c r="AH1786" s="5"/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28"/>
      <c r="AW1786" s="28"/>
    </row>
    <row r="1787" spans="2:49" ht="15.6" x14ac:dyDescent="0.3">
      <c r="B1787" s="9"/>
      <c r="C1787" s="9"/>
      <c r="D1787" s="9"/>
      <c r="E1787" s="9"/>
      <c r="F1787" s="9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  <c r="AA1787" s="5"/>
      <c r="AB1787" s="5"/>
      <c r="AC1787" s="5"/>
      <c r="AD1787" s="5"/>
      <c r="AE1787" s="5"/>
      <c r="AF1787" s="5"/>
      <c r="AG1787" s="5"/>
      <c r="AH1787" s="5"/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28"/>
      <c r="AW1787" s="28"/>
    </row>
    <row r="1788" spans="2:49" ht="15.6" x14ac:dyDescent="0.3">
      <c r="B1788" s="9"/>
      <c r="C1788" s="9"/>
      <c r="D1788" s="9"/>
      <c r="E1788" s="9"/>
      <c r="F1788" s="9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  <c r="AA1788" s="5"/>
      <c r="AB1788" s="5"/>
      <c r="AC1788" s="5"/>
      <c r="AD1788" s="5"/>
      <c r="AE1788" s="5"/>
      <c r="AF1788" s="5"/>
      <c r="AG1788" s="5"/>
      <c r="AH1788" s="5"/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28"/>
      <c r="AW1788" s="28"/>
    </row>
    <row r="1789" spans="2:49" ht="15.6" x14ac:dyDescent="0.3">
      <c r="B1789" s="9"/>
      <c r="C1789" s="9"/>
      <c r="D1789" s="9"/>
      <c r="E1789" s="9"/>
      <c r="F1789" s="9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  <c r="AA1789" s="5"/>
      <c r="AB1789" s="5"/>
      <c r="AC1789" s="5"/>
      <c r="AD1789" s="5"/>
      <c r="AE1789" s="5"/>
      <c r="AF1789" s="5"/>
      <c r="AG1789" s="5"/>
      <c r="AH1789" s="5"/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28"/>
      <c r="AW1789" s="28"/>
    </row>
    <row r="1790" spans="2:49" ht="15.6" x14ac:dyDescent="0.3">
      <c r="B1790" s="9"/>
      <c r="C1790" s="9"/>
      <c r="D1790" s="9"/>
      <c r="E1790" s="9"/>
      <c r="F1790" s="9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  <c r="AA1790" s="5"/>
      <c r="AB1790" s="5"/>
      <c r="AC1790" s="5"/>
      <c r="AD1790" s="5"/>
      <c r="AE1790" s="5"/>
      <c r="AF1790" s="5"/>
      <c r="AG1790" s="5"/>
      <c r="AH1790" s="5"/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28"/>
      <c r="AW1790" s="28"/>
    </row>
    <row r="1791" spans="2:49" ht="15.6" x14ac:dyDescent="0.3">
      <c r="B1791" s="9"/>
      <c r="C1791" s="9"/>
      <c r="D1791" s="9"/>
      <c r="E1791" s="9"/>
      <c r="F1791" s="9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  <c r="AA1791" s="5"/>
      <c r="AB1791" s="5"/>
      <c r="AC1791" s="5"/>
      <c r="AD1791" s="5"/>
      <c r="AE1791" s="5"/>
      <c r="AF1791" s="5"/>
      <c r="AG1791" s="5"/>
      <c r="AH1791" s="5"/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28"/>
      <c r="AW1791" s="28"/>
    </row>
    <row r="1792" spans="2:49" ht="15.6" x14ac:dyDescent="0.3">
      <c r="B1792" s="9"/>
      <c r="C1792" s="9"/>
      <c r="D1792" s="9"/>
      <c r="E1792" s="9"/>
      <c r="F1792" s="9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  <c r="AA1792" s="5"/>
      <c r="AB1792" s="5"/>
      <c r="AC1792" s="5"/>
      <c r="AD1792" s="5"/>
      <c r="AE1792" s="5"/>
      <c r="AF1792" s="5"/>
      <c r="AG1792" s="5"/>
      <c r="AH1792" s="5"/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28"/>
      <c r="AW1792" s="28"/>
    </row>
    <row r="1793" spans="2:49" ht="15.6" x14ac:dyDescent="0.3">
      <c r="B1793" s="9"/>
      <c r="C1793" s="9"/>
      <c r="D1793" s="9"/>
      <c r="E1793" s="9"/>
      <c r="F1793" s="9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  <c r="AA1793" s="5"/>
      <c r="AB1793" s="5"/>
      <c r="AC1793" s="5"/>
      <c r="AD1793" s="5"/>
      <c r="AE1793" s="5"/>
      <c r="AF1793" s="5"/>
      <c r="AG1793" s="5"/>
      <c r="AH1793" s="5"/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28"/>
      <c r="AW1793" s="28"/>
    </row>
    <row r="1794" spans="2:49" ht="15.6" x14ac:dyDescent="0.3">
      <c r="B1794" s="9"/>
      <c r="C1794" s="9"/>
      <c r="D1794" s="9"/>
      <c r="E1794" s="9"/>
      <c r="F1794" s="9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  <c r="AA1794" s="5"/>
      <c r="AB1794" s="5"/>
      <c r="AC1794" s="5"/>
      <c r="AD1794" s="5"/>
      <c r="AE1794" s="5"/>
      <c r="AF1794" s="5"/>
      <c r="AG1794" s="5"/>
      <c r="AH1794" s="5"/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28"/>
      <c r="AW1794" s="28"/>
    </row>
    <row r="1795" spans="2:49" ht="15.6" x14ac:dyDescent="0.3">
      <c r="B1795" s="9"/>
      <c r="C1795" s="9"/>
      <c r="D1795" s="9"/>
      <c r="E1795" s="9"/>
      <c r="F1795" s="9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  <c r="AA1795" s="5"/>
      <c r="AB1795" s="5"/>
      <c r="AC1795" s="5"/>
      <c r="AD1795" s="5"/>
      <c r="AE1795" s="5"/>
      <c r="AF1795" s="5"/>
      <c r="AG1795" s="5"/>
      <c r="AH1795" s="5"/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28"/>
      <c r="AW1795" s="28"/>
    </row>
    <row r="1796" spans="2:49" ht="15.6" x14ac:dyDescent="0.3">
      <c r="B1796" s="9"/>
      <c r="C1796" s="9"/>
      <c r="D1796" s="9"/>
      <c r="E1796" s="9"/>
      <c r="F1796" s="9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  <c r="AA1796" s="5"/>
      <c r="AB1796" s="5"/>
      <c r="AC1796" s="5"/>
      <c r="AD1796" s="5"/>
      <c r="AE1796" s="5"/>
      <c r="AF1796" s="5"/>
      <c r="AG1796" s="5"/>
      <c r="AH1796" s="5"/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28"/>
      <c r="AW1796" s="28"/>
    </row>
    <row r="1797" spans="2:49" ht="15.6" x14ac:dyDescent="0.3">
      <c r="B1797" s="9"/>
      <c r="C1797" s="9"/>
      <c r="D1797" s="9"/>
      <c r="E1797" s="9"/>
      <c r="F1797" s="9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  <c r="AA1797" s="5"/>
      <c r="AB1797" s="5"/>
      <c r="AC1797" s="5"/>
      <c r="AD1797" s="5"/>
      <c r="AE1797" s="5"/>
      <c r="AF1797" s="5"/>
      <c r="AG1797" s="5"/>
      <c r="AH1797" s="5"/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28"/>
      <c r="AW1797" s="28"/>
    </row>
    <row r="1798" spans="2:49" ht="15.6" x14ac:dyDescent="0.3">
      <c r="B1798" s="9"/>
      <c r="C1798" s="9"/>
      <c r="D1798" s="9"/>
      <c r="E1798" s="9"/>
      <c r="F1798" s="9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  <c r="AA1798" s="5"/>
      <c r="AB1798" s="5"/>
      <c r="AC1798" s="5"/>
      <c r="AD1798" s="5"/>
      <c r="AE1798" s="5"/>
      <c r="AF1798" s="5"/>
      <c r="AG1798" s="5"/>
      <c r="AH1798" s="5"/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28"/>
      <c r="AW1798" s="28"/>
    </row>
    <row r="1799" spans="2:49" ht="15.6" x14ac:dyDescent="0.3">
      <c r="B1799" s="9"/>
      <c r="C1799" s="9"/>
      <c r="D1799" s="9"/>
      <c r="E1799" s="9"/>
      <c r="F1799" s="9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  <c r="AA1799" s="5"/>
      <c r="AB1799" s="5"/>
      <c r="AC1799" s="5"/>
      <c r="AD1799" s="5"/>
      <c r="AE1799" s="5"/>
      <c r="AF1799" s="5"/>
      <c r="AG1799" s="5"/>
      <c r="AH1799" s="5"/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28"/>
      <c r="AW1799" s="28"/>
    </row>
    <row r="1800" spans="2:49" ht="15.6" x14ac:dyDescent="0.3">
      <c r="B1800" s="9"/>
      <c r="C1800" s="9"/>
      <c r="D1800" s="9"/>
      <c r="E1800" s="9"/>
      <c r="F1800" s="9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  <c r="AA1800" s="5"/>
      <c r="AB1800" s="5"/>
      <c r="AC1800" s="5"/>
      <c r="AD1800" s="5"/>
      <c r="AE1800" s="5"/>
      <c r="AF1800" s="5"/>
      <c r="AG1800" s="5"/>
      <c r="AH1800" s="5"/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28"/>
      <c r="AW1800" s="28"/>
    </row>
    <row r="1801" spans="2:49" ht="15.6" x14ac:dyDescent="0.3">
      <c r="B1801" s="9"/>
      <c r="C1801" s="9"/>
      <c r="D1801" s="9"/>
      <c r="E1801" s="9"/>
      <c r="F1801" s="9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  <c r="AA1801" s="5"/>
      <c r="AB1801" s="5"/>
      <c r="AC1801" s="5"/>
      <c r="AD1801" s="5"/>
      <c r="AE1801" s="5"/>
      <c r="AF1801" s="5"/>
      <c r="AG1801" s="5"/>
      <c r="AH1801" s="5"/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28"/>
      <c r="AW1801" s="28"/>
    </row>
    <row r="1802" spans="2:49" ht="15.6" x14ac:dyDescent="0.3">
      <c r="B1802" s="9"/>
      <c r="C1802" s="9"/>
      <c r="D1802" s="9"/>
      <c r="E1802" s="9"/>
      <c r="F1802" s="9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  <c r="AA1802" s="5"/>
      <c r="AB1802" s="5"/>
      <c r="AC1802" s="5"/>
      <c r="AD1802" s="5"/>
      <c r="AE1802" s="5"/>
      <c r="AF1802" s="5"/>
      <c r="AG1802" s="5"/>
      <c r="AH1802" s="5"/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28"/>
      <c r="AW1802" s="28"/>
    </row>
    <row r="1803" spans="2:49" ht="15.6" x14ac:dyDescent="0.3">
      <c r="B1803" s="9"/>
      <c r="C1803" s="9"/>
      <c r="D1803" s="9"/>
      <c r="E1803" s="9"/>
      <c r="F1803" s="9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  <c r="AA1803" s="5"/>
      <c r="AB1803" s="5"/>
      <c r="AC1803" s="5"/>
      <c r="AD1803" s="5"/>
      <c r="AE1803" s="5"/>
      <c r="AF1803" s="5"/>
      <c r="AG1803" s="5"/>
      <c r="AH1803" s="5"/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28"/>
      <c r="AW1803" s="28"/>
    </row>
    <row r="1804" spans="2:49" ht="15.6" x14ac:dyDescent="0.3">
      <c r="B1804" s="9"/>
      <c r="C1804" s="9"/>
      <c r="D1804" s="9"/>
      <c r="E1804" s="9"/>
      <c r="F1804" s="9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  <c r="AA1804" s="5"/>
      <c r="AB1804" s="5"/>
      <c r="AC1804" s="5"/>
      <c r="AD1804" s="5"/>
      <c r="AE1804" s="5"/>
      <c r="AF1804" s="5"/>
      <c r="AG1804" s="5"/>
      <c r="AH1804" s="5"/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28"/>
      <c r="AW1804" s="28"/>
    </row>
    <row r="1805" spans="2:49" ht="15.6" x14ac:dyDescent="0.3">
      <c r="B1805" s="9"/>
      <c r="C1805" s="9"/>
      <c r="D1805" s="9"/>
      <c r="E1805" s="9"/>
      <c r="F1805" s="9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28"/>
      <c r="AW1805" s="28"/>
    </row>
    <row r="1806" spans="2:49" ht="15.6" x14ac:dyDescent="0.3">
      <c r="B1806" s="9"/>
      <c r="C1806" s="9"/>
      <c r="D1806" s="9"/>
      <c r="E1806" s="9"/>
      <c r="F1806" s="9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28"/>
      <c r="AW1806" s="28"/>
    </row>
    <row r="1807" spans="2:49" ht="15.6" x14ac:dyDescent="0.3">
      <c r="B1807" s="9"/>
      <c r="C1807" s="9"/>
      <c r="D1807" s="9"/>
      <c r="E1807" s="9"/>
      <c r="F1807" s="9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  <c r="AA1807" s="5"/>
      <c r="AB1807" s="5"/>
      <c r="AC1807" s="5"/>
      <c r="AD1807" s="5"/>
      <c r="AE1807" s="5"/>
      <c r="AF1807" s="5"/>
      <c r="AG1807" s="5"/>
      <c r="AH1807" s="5"/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28"/>
      <c r="AW1807" s="28"/>
    </row>
    <row r="1808" spans="2:49" ht="15.6" x14ac:dyDescent="0.3">
      <c r="B1808" s="9"/>
      <c r="C1808" s="9"/>
      <c r="D1808" s="9"/>
      <c r="E1808" s="9"/>
      <c r="F1808" s="9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  <c r="AA1808" s="5"/>
      <c r="AB1808" s="5"/>
      <c r="AC1808" s="5"/>
      <c r="AD1808" s="5"/>
      <c r="AE1808" s="5"/>
      <c r="AF1808" s="5"/>
      <c r="AG1808" s="5"/>
      <c r="AH1808" s="5"/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28"/>
      <c r="AW1808" s="28"/>
    </row>
    <row r="1809" spans="2:49" ht="15.6" x14ac:dyDescent="0.3">
      <c r="B1809" s="9"/>
      <c r="C1809" s="9"/>
      <c r="D1809" s="9"/>
      <c r="E1809" s="9"/>
      <c r="F1809" s="9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  <c r="AA1809" s="5"/>
      <c r="AB1809" s="5"/>
      <c r="AC1809" s="5"/>
      <c r="AD1809" s="5"/>
      <c r="AE1809" s="5"/>
      <c r="AF1809" s="5"/>
      <c r="AG1809" s="5"/>
      <c r="AH1809" s="5"/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28"/>
      <c r="AW1809" s="28"/>
    </row>
    <row r="1810" spans="2:49" ht="15.6" x14ac:dyDescent="0.3">
      <c r="B1810" s="9"/>
      <c r="C1810" s="9"/>
      <c r="D1810" s="9"/>
      <c r="E1810" s="9"/>
      <c r="F1810" s="9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  <c r="AA1810" s="5"/>
      <c r="AB1810" s="5"/>
      <c r="AC1810" s="5"/>
      <c r="AD1810" s="5"/>
      <c r="AE1810" s="5"/>
      <c r="AF1810" s="5"/>
      <c r="AG1810" s="5"/>
      <c r="AH1810" s="5"/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28"/>
      <c r="AW1810" s="28"/>
    </row>
    <row r="1811" spans="2:49" ht="15.6" x14ac:dyDescent="0.3">
      <c r="B1811" s="9"/>
      <c r="C1811" s="9"/>
      <c r="D1811" s="9"/>
      <c r="E1811" s="9"/>
      <c r="F1811" s="9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  <c r="AA1811" s="5"/>
      <c r="AB1811" s="5"/>
      <c r="AC1811" s="5"/>
      <c r="AD1811" s="5"/>
      <c r="AE1811" s="5"/>
      <c r="AF1811" s="5"/>
      <c r="AG1811" s="5"/>
      <c r="AH1811" s="5"/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28"/>
      <c r="AW1811" s="28"/>
    </row>
    <row r="1812" spans="2:49" ht="15.6" x14ac:dyDescent="0.3">
      <c r="B1812" s="9"/>
      <c r="C1812" s="9"/>
      <c r="D1812" s="9"/>
      <c r="E1812" s="9"/>
      <c r="F1812" s="9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  <c r="AA1812" s="5"/>
      <c r="AB1812" s="5"/>
      <c r="AC1812" s="5"/>
      <c r="AD1812" s="5"/>
      <c r="AE1812" s="5"/>
      <c r="AF1812" s="5"/>
      <c r="AG1812" s="5"/>
      <c r="AH1812" s="5"/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28"/>
      <c r="AW1812" s="28"/>
    </row>
    <row r="1813" spans="2:49" ht="15.6" x14ac:dyDescent="0.3">
      <c r="B1813" s="9"/>
      <c r="C1813" s="9"/>
      <c r="D1813" s="9"/>
      <c r="E1813" s="9"/>
      <c r="F1813" s="9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  <c r="AA1813" s="5"/>
      <c r="AB1813" s="5"/>
      <c r="AC1813" s="5"/>
      <c r="AD1813" s="5"/>
      <c r="AE1813" s="5"/>
      <c r="AF1813" s="5"/>
      <c r="AG1813" s="5"/>
      <c r="AH1813" s="5"/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28"/>
      <c r="AW1813" s="28"/>
    </row>
    <row r="1814" spans="2:49" ht="15.6" x14ac:dyDescent="0.3">
      <c r="B1814" s="9"/>
      <c r="C1814" s="9"/>
      <c r="D1814" s="9"/>
      <c r="E1814" s="9"/>
      <c r="F1814" s="9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  <c r="AA1814" s="5"/>
      <c r="AB1814" s="5"/>
      <c r="AC1814" s="5"/>
      <c r="AD1814" s="5"/>
      <c r="AE1814" s="5"/>
      <c r="AF1814" s="5"/>
      <c r="AG1814" s="5"/>
      <c r="AH1814" s="5"/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28"/>
      <c r="AW1814" s="28"/>
    </row>
    <row r="1815" spans="2:49" ht="15.6" x14ac:dyDescent="0.3">
      <c r="B1815" s="9"/>
      <c r="C1815" s="9"/>
      <c r="D1815" s="9"/>
      <c r="E1815" s="9"/>
      <c r="F1815" s="9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  <c r="AA1815" s="5"/>
      <c r="AB1815" s="5"/>
      <c r="AC1815" s="5"/>
      <c r="AD1815" s="5"/>
      <c r="AE1815" s="5"/>
      <c r="AF1815" s="5"/>
      <c r="AG1815" s="5"/>
      <c r="AH1815" s="5"/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28"/>
      <c r="AW1815" s="28"/>
    </row>
    <row r="1816" spans="2:49" ht="15.6" x14ac:dyDescent="0.3">
      <c r="B1816" s="9"/>
      <c r="C1816" s="9"/>
      <c r="D1816" s="9"/>
      <c r="E1816" s="9"/>
      <c r="F1816" s="9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  <c r="AA1816" s="5"/>
      <c r="AB1816" s="5"/>
      <c r="AC1816" s="5"/>
      <c r="AD1816" s="5"/>
      <c r="AE1816" s="5"/>
      <c r="AF1816" s="5"/>
      <c r="AG1816" s="5"/>
      <c r="AH1816" s="5"/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28"/>
      <c r="AW1816" s="28"/>
    </row>
    <row r="1817" spans="2:49" ht="15.6" x14ac:dyDescent="0.3">
      <c r="B1817" s="9"/>
      <c r="C1817" s="9"/>
      <c r="D1817" s="9"/>
      <c r="E1817" s="9"/>
      <c r="F1817" s="9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  <c r="AA1817" s="5"/>
      <c r="AB1817" s="5"/>
      <c r="AC1817" s="5"/>
      <c r="AD1817" s="5"/>
      <c r="AE1817" s="5"/>
      <c r="AF1817" s="5"/>
      <c r="AG1817" s="5"/>
      <c r="AH1817" s="5"/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28"/>
      <c r="AW1817" s="28"/>
    </row>
    <row r="1818" spans="2:49" ht="15.6" x14ac:dyDescent="0.3">
      <c r="B1818" s="9"/>
      <c r="C1818" s="9"/>
      <c r="D1818" s="9"/>
      <c r="E1818" s="9"/>
      <c r="F1818" s="9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  <c r="AA1818" s="5"/>
      <c r="AB1818" s="5"/>
      <c r="AC1818" s="5"/>
      <c r="AD1818" s="5"/>
      <c r="AE1818" s="5"/>
      <c r="AF1818" s="5"/>
      <c r="AG1818" s="5"/>
      <c r="AH1818" s="5"/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28"/>
      <c r="AW1818" s="28"/>
    </row>
    <row r="1819" spans="2:49" ht="15.6" x14ac:dyDescent="0.3">
      <c r="B1819" s="9"/>
      <c r="C1819" s="9"/>
      <c r="D1819" s="9"/>
      <c r="E1819" s="9"/>
      <c r="F1819" s="9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  <c r="AA1819" s="5"/>
      <c r="AB1819" s="5"/>
      <c r="AC1819" s="5"/>
      <c r="AD1819" s="5"/>
      <c r="AE1819" s="5"/>
      <c r="AF1819" s="5"/>
      <c r="AG1819" s="5"/>
      <c r="AH1819" s="5"/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28"/>
      <c r="AW1819" s="28"/>
    </row>
    <row r="1820" spans="2:49" ht="15.6" x14ac:dyDescent="0.3">
      <c r="B1820" s="9"/>
      <c r="C1820" s="9"/>
      <c r="D1820" s="9"/>
      <c r="E1820" s="9"/>
      <c r="F1820" s="9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  <c r="AA1820" s="5"/>
      <c r="AB1820" s="5"/>
      <c r="AC1820" s="5"/>
      <c r="AD1820" s="5"/>
      <c r="AE1820" s="5"/>
      <c r="AF1820" s="5"/>
      <c r="AG1820" s="5"/>
      <c r="AH1820" s="5"/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28"/>
      <c r="AW1820" s="28"/>
    </row>
    <row r="1821" spans="2:49" ht="15.6" x14ac:dyDescent="0.3">
      <c r="B1821" s="9"/>
      <c r="C1821" s="9"/>
      <c r="D1821" s="9"/>
      <c r="E1821" s="9"/>
      <c r="F1821" s="9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  <c r="AA1821" s="5"/>
      <c r="AB1821" s="5"/>
      <c r="AC1821" s="5"/>
      <c r="AD1821" s="5"/>
      <c r="AE1821" s="5"/>
      <c r="AF1821" s="5"/>
      <c r="AG1821" s="5"/>
      <c r="AH1821" s="5"/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28"/>
      <c r="AW1821" s="28"/>
    </row>
    <row r="1822" spans="2:49" ht="15.6" x14ac:dyDescent="0.3">
      <c r="B1822" s="9"/>
      <c r="C1822" s="9"/>
      <c r="D1822" s="9"/>
      <c r="E1822" s="9"/>
      <c r="F1822" s="9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  <c r="AA1822" s="5"/>
      <c r="AB1822" s="5"/>
      <c r="AC1822" s="5"/>
      <c r="AD1822" s="5"/>
      <c r="AE1822" s="5"/>
      <c r="AF1822" s="5"/>
      <c r="AG1822" s="5"/>
      <c r="AH1822" s="5"/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28"/>
      <c r="AW1822" s="28"/>
    </row>
    <row r="1823" spans="2:49" ht="15.6" x14ac:dyDescent="0.3">
      <c r="B1823" s="9"/>
      <c r="C1823" s="9"/>
      <c r="D1823" s="9"/>
      <c r="E1823" s="9"/>
      <c r="F1823" s="9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  <c r="AA1823" s="5"/>
      <c r="AB1823" s="5"/>
      <c r="AC1823" s="5"/>
      <c r="AD1823" s="5"/>
      <c r="AE1823" s="5"/>
      <c r="AF1823" s="5"/>
      <c r="AG1823" s="5"/>
      <c r="AH1823" s="5"/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28"/>
      <c r="AW1823" s="28"/>
    </row>
    <row r="1824" spans="2:49" ht="15.6" x14ac:dyDescent="0.3">
      <c r="B1824" s="9"/>
      <c r="C1824" s="9"/>
      <c r="D1824" s="9"/>
      <c r="E1824" s="9"/>
      <c r="F1824" s="9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  <c r="AA1824" s="5"/>
      <c r="AB1824" s="5"/>
      <c r="AC1824" s="5"/>
      <c r="AD1824" s="5"/>
      <c r="AE1824" s="5"/>
      <c r="AF1824" s="5"/>
      <c r="AG1824" s="5"/>
      <c r="AH1824" s="5"/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28"/>
      <c r="AW1824" s="28"/>
    </row>
    <row r="1825" spans="2:49" ht="15.6" x14ac:dyDescent="0.3">
      <c r="B1825" s="9"/>
      <c r="C1825" s="9"/>
      <c r="D1825" s="9"/>
      <c r="E1825" s="9"/>
      <c r="F1825" s="9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  <c r="AA1825" s="5"/>
      <c r="AB1825" s="5"/>
      <c r="AC1825" s="5"/>
      <c r="AD1825" s="5"/>
      <c r="AE1825" s="5"/>
      <c r="AF1825" s="5"/>
      <c r="AG1825" s="5"/>
      <c r="AH1825" s="5"/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28"/>
      <c r="AW1825" s="28"/>
    </row>
    <row r="1826" spans="2:49" ht="15.6" x14ac:dyDescent="0.3">
      <c r="B1826" s="9"/>
      <c r="C1826" s="9"/>
      <c r="D1826" s="9"/>
      <c r="E1826" s="9"/>
      <c r="F1826" s="9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  <c r="AA1826" s="5"/>
      <c r="AB1826" s="5"/>
      <c r="AC1826" s="5"/>
      <c r="AD1826" s="5"/>
      <c r="AE1826" s="5"/>
      <c r="AF1826" s="5"/>
      <c r="AG1826" s="5"/>
      <c r="AH1826" s="5"/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28"/>
      <c r="AW1826" s="28"/>
    </row>
    <row r="1827" spans="2:49" ht="15.6" x14ac:dyDescent="0.3">
      <c r="B1827" s="9"/>
      <c r="C1827" s="9"/>
      <c r="D1827" s="9"/>
      <c r="E1827" s="9"/>
      <c r="F1827" s="9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  <c r="AA1827" s="5"/>
      <c r="AB1827" s="5"/>
      <c r="AC1827" s="5"/>
      <c r="AD1827" s="5"/>
      <c r="AE1827" s="5"/>
      <c r="AF1827" s="5"/>
      <c r="AG1827" s="5"/>
      <c r="AH1827" s="5"/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28"/>
      <c r="AW1827" s="28"/>
    </row>
    <row r="1828" spans="2:49" ht="15.6" x14ac:dyDescent="0.3">
      <c r="B1828" s="9"/>
      <c r="C1828" s="9"/>
      <c r="D1828" s="9"/>
      <c r="E1828" s="9"/>
      <c r="F1828" s="9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  <c r="AA1828" s="5"/>
      <c r="AB1828" s="5"/>
      <c r="AC1828" s="5"/>
      <c r="AD1828" s="5"/>
      <c r="AE1828" s="5"/>
      <c r="AF1828" s="5"/>
      <c r="AG1828" s="5"/>
      <c r="AH1828" s="5"/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28"/>
      <c r="AW1828" s="28"/>
    </row>
    <row r="1829" spans="2:49" ht="15.6" x14ac:dyDescent="0.3">
      <c r="B1829" s="9"/>
      <c r="C1829" s="9"/>
      <c r="D1829" s="9"/>
      <c r="E1829" s="9"/>
      <c r="F1829" s="9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  <c r="AA1829" s="5"/>
      <c r="AB1829" s="5"/>
      <c r="AC1829" s="5"/>
      <c r="AD1829" s="5"/>
      <c r="AE1829" s="5"/>
      <c r="AF1829" s="5"/>
      <c r="AG1829" s="5"/>
      <c r="AH1829" s="5"/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28"/>
      <c r="AW1829" s="28"/>
    </row>
    <row r="1830" spans="2:49" ht="15.6" x14ac:dyDescent="0.3">
      <c r="B1830" s="9"/>
      <c r="C1830" s="9"/>
      <c r="D1830" s="9"/>
      <c r="E1830" s="9"/>
      <c r="F1830" s="9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  <c r="AA1830" s="5"/>
      <c r="AB1830" s="5"/>
      <c r="AC1830" s="5"/>
      <c r="AD1830" s="5"/>
      <c r="AE1830" s="5"/>
      <c r="AF1830" s="5"/>
      <c r="AG1830" s="5"/>
      <c r="AH1830" s="5"/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28"/>
      <c r="AW1830" s="28"/>
    </row>
    <row r="1831" spans="2:49" ht="15.6" x14ac:dyDescent="0.3">
      <c r="B1831" s="9"/>
      <c r="C1831" s="9"/>
      <c r="D1831" s="9"/>
      <c r="E1831" s="9"/>
      <c r="F1831" s="9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  <c r="AA1831" s="5"/>
      <c r="AB1831" s="5"/>
      <c r="AC1831" s="5"/>
      <c r="AD1831" s="5"/>
      <c r="AE1831" s="5"/>
      <c r="AF1831" s="5"/>
      <c r="AG1831" s="5"/>
      <c r="AH1831" s="5"/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28"/>
      <c r="AW1831" s="28"/>
    </row>
    <row r="1832" spans="2:49" ht="15.6" x14ac:dyDescent="0.3">
      <c r="B1832" s="9"/>
      <c r="C1832" s="9"/>
      <c r="D1832" s="9"/>
      <c r="E1832" s="9"/>
      <c r="F1832" s="9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  <c r="AA1832" s="5"/>
      <c r="AB1832" s="5"/>
      <c r="AC1832" s="5"/>
      <c r="AD1832" s="5"/>
      <c r="AE1832" s="5"/>
      <c r="AF1832" s="5"/>
      <c r="AG1832" s="5"/>
      <c r="AH1832" s="5"/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28"/>
      <c r="AW1832" s="28"/>
    </row>
    <row r="1833" spans="2:49" ht="15.6" x14ac:dyDescent="0.3">
      <c r="B1833" s="9"/>
      <c r="C1833" s="9"/>
      <c r="D1833" s="9"/>
      <c r="E1833" s="9"/>
      <c r="F1833" s="9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  <c r="AA1833" s="5"/>
      <c r="AB1833" s="5"/>
      <c r="AC1833" s="5"/>
      <c r="AD1833" s="5"/>
      <c r="AE1833" s="5"/>
      <c r="AF1833" s="5"/>
      <c r="AG1833" s="5"/>
      <c r="AH1833" s="5"/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28"/>
      <c r="AW1833" s="28"/>
    </row>
    <row r="1834" spans="2:49" ht="15.6" x14ac:dyDescent="0.3">
      <c r="B1834" s="9"/>
      <c r="C1834" s="9"/>
      <c r="D1834" s="9"/>
      <c r="E1834" s="9"/>
      <c r="F1834" s="9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  <c r="AA1834" s="5"/>
      <c r="AB1834" s="5"/>
      <c r="AC1834" s="5"/>
      <c r="AD1834" s="5"/>
      <c r="AE1834" s="5"/>
      <c r="AF1834" s="5"/>
      <c r="AG1834" s="5"/>
      <c r="AH1834" s="5"/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28"/>
      <c r="AW1834" s="28"/>
    </row>
    <row r="1835" spans="2:49" ht="15.6" x14ac:dyDescent="0.3">
      <c r="B1835" s="9"/>
      <c r="C1835" s="9"/>
      <c r="D1835" s="9"/>
      <c r="E1835" s="9"/>
      <c r="F1835" s="9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  <c r="AA1835" s="5"/>
      <c r="AB1835" s="5"/>
      <c r="AC1835" s="5"/>
      <c r="AD1835" s="5"/>
      <c r="AE1835" s="5"/>
      <c r="AF1835" s="5"/>
      <c r="AG1835" s="5"/>
      <c r="AH1835" s="5"/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28"/>
      <c r="AW1835" s="28"/>
    </row>
    <row r="1836" spans="2:49" ht="15.6" x14ac:dyDescent="0.3">
      <c r="B1836" s="9"/>
      <c r="C1836" s="9"/>
      <c r="D1836" s="9"/>
      <c r="E1836" s="9"/>
      <c r="F1836" s="9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  <c r="AA1836" s="5"/>
      <c r="AB1836" s="5"/>
      <c r="AC1836" s="5"/>
      <c r="AD1836" s="5"/>
      <c r="AE1836" s="5"/>
      <c r="AF1836" s="5"/>
      <c r="AG1836" s="5"/>
      <c r="AH1836" s="5"/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28"/>
      <c r="AW1836" s="28"/>
    </row>
    <row r="1837" spans="2:49" ht="15.6" x14ac:dyDescent="0.3">
      <c r="B1837" s="9"/>
      <c r="C1837" s="9"/>
      <c r="D1837" s="9"/>
      <c r="E1837" s="9"/>
      <c r="F1837" s="9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  <c r="AA1837" s="5"/>
      <c r="AB1837" s="5"/>
      <c r="AC1837" s="5"/>
      <c r="AD1837" s="5"/>
      <c r="AE1837" s="5"/>
      <c r="AF1837" s="5"/>
      <c r="AG1837" s="5"/>
      <c r="AH1837" s="5"/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28"/>
      <c r="AW1837" s="28"/>
    </row>
    <row r="1838" spans="2:49" ht="15.6" x14ac:dyDescent="0.3">
      <c r="B1838" s="9"/>
      <c r="C1838" s="9"/>
      <c r="D1838" s="9"/>
      <c r="E1838" s="9"/>
      <c r="F1838" s="9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  <c r="AA1838" s="5"/>
      <c r="AB1838" s="5"/>
      <c r="AC1838" s="5"/>
      <c r="AD1838" s="5"/>
      <c r="AE1838" s="5"/>
      <c r="AF1838" s="5"/>
      <c r="AG1838" s="5"/>
      <c r="AH1838" s="5"/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28"/>
      <c r="AW1838" s="28"/>
    </row>
    <row r="1839" spans="2:49" ht="15.6" x14ac:dyDescent="0.3">
      <c r="B1839" s="9"/>
      <c r="C1839" s="9"/>
      <c r="D1839" s="9"/>
      <c r="E1839" s="9"/>
      <c r="F1839" s="9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  <c r="AA1839" s="5"/>
      <c r="AB1839" s="5"/>
      <c r="AC1839" s="5"/>
      <c r="AD1839" s="5"/>
      <c r="AE1839" s="5"/>
      <c r="AF1839" s="5"/>
      <c r="AG1839" s="5"/>
      <c r="AH1839" s="5"/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28"/>
      <c r="AW1839" s="28"/>
    </row>
    <row r="1840" spans="2:49" ht="15.6" x14ac:dyDescent="0.3">
      <c r="B1840" s="9"/>
      <c r="C1840" s="9"/>
      <c r="D1840" s="9"/>
      <c r="E1840" s="9"/>
      <c r="F1840" s="9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  <c r="AA1840" s="5"/>
      <c r="AB1840" s="5"/>
      <c r="AC1840" s="5"/>
      <c r="AD1840" s="5"/>
      <c r="AE1840" s="5"/>
      <c r="AF1840" s="5"/>
      <c r="AG1840" s="5"/>
      <c r="AH1840" s="5"/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28"/>
      <c r="AW1840" s="28"/>
    </row>
    <row r="1841" spans="2:49" ht="15.6" x14ac:dyDescent="0.3">
      <c r="B1841" s="9"/>
      <c r="C1841" s="9"/>
      <c r="D1841" s="9"/>
      <c r="E1841" s="9"/>
      <c r="F1841" s="9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  <c r="AA1841" s="5"/>
      <c r="AB1841" s="5"/>
      <c r="AC1841" s="5"/>
      <c r="AD1841" s="5"/>
      <c r="AE1841" s="5"/>
      <c r="AF1841" s="5"/>
      <c r="AG1841" s="5"/>
      <c r="AH1841" s="5"/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28"/>
      <c r="AW1841" s="28"/>
    </row>
    <row r="1842" spans="2:49" ht="15.6" x14ac:dyDescent="0.3">
      <c r="B1842" s="9"/>
      <c r="C1842" s="9"/>
      <c r="D1842" s="9"/>
      <c r="E1842" s="9"/>
      <c r="F1842" s="9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  <c r="AA1842" s="5"/>
      <c r="AB1842" s="5"/>
      <c r="AC1842" s="5"/>
      <c r="AD1842" s="5"/>
      <c r="AE1842" s="5"/>
      <c r="AF1842" s="5"/>
      <c r="AG1842" s="5"/>
      <c r="AH1842" s="5"/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28"/>
      <c r="AW1842" s="28"/>
    </row>
    <row r="1843" spans="2:49" ht="15.6" x14ac:dyDescent="0.3">
      <c r="B1843" s="9"/>
      <c r="C1843" s="9"/>
      <c r="D1843" s="9"/>
      <c r="E1843" s="9"/>
      <c r="F1843" s="9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  <c r="AA1843" s="5"/>
      <c r="AB1843" s="5"/>
      <c r="AC1843" s="5"/>
      <c r="AD1843" s="5"/>
      <c r="AE1843" s="5"/>
      <c r="AF1843" s="5"/>
      <c r="AG1843" s="5"/>
      <c r="AH1843" s="5"/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28"/>
      <c r="AW1843" s="28"/>
    </row>
    <row r="1844" spans="2:49" ht="15.6" x14ac:dyDescent="0.3">
      <c r="B1844" s="9"/>
      <c r="C1844" s="9"/>
      <c r="D1844" s="9"/>
      <c r="E1844" s="9"/>
      <c r="F1844" s="9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  <c r="AA1844" s="5"/>
      <c r="AB1844" s="5"/>
      <c r="AC1844" s="5"/>
      <c r="AD1844" s="5"/>
      <c r="AE1844" s="5"/>
      <c r="AF1844" s="5"/>
      <c r="AG1844" s="5"/>
      <c r="AH1844" s="5"/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28"/>
      <c r="AW1844" s="28"/>
    </row>
    <row r="1845" spans="2:49" ht="15.6" x14ac:dyDescent="0.3">
      <c r="B1845" s="9"/>
      <c r="C1845" s="9"/>
      <c r="D1845" s="9"/>
      <c r="E1845" s="9"/>
      <c r="F1845" s="9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  <c r="AA1845" s="5"/>
      <c r="AB1845" s="5"/>
      <c r="AC1845" s="5"/>
      <c r="AD1845" s="5"/>
      <c r="AE1845" s="5"/>
      <c r="AF1845" s="5"/>
      <c r="AG1845" s="5"/>
      <c r="AH1845" s="5"/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28"/>
      <c r="AW1845" s="28"/>
    </row>
    <row r="1846" spans="2:49" ht="15.6" x14ac:dyDescent="0.3">
      <c r="B1846" s="9"/>
      <c r="C1846" s="9"/>
      <c r="D1846" s="9"/>
      <c r="E1846" s="9"/>
      <c r="F1846" s="9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  <c r="AA1846" s="5"/>
      <c r="AB1846" s="5"/>
      <c r="AC1846" s="5"/>
      <c r="AD1846" s="5"/>
      <c r="AE1846" s="5"/>
      <c r="AF1846" s="5"/>
      <c r="AG1846" s="5"/>
      <c r="AH1846" s="5"/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28"/>
      <c r="AW1846" s="28"/>
    </row>
    <row r="1847" spans="2:49" ht="15.6" x14ac:dyDescent="0.3">
      <c r="B1847" s="9"/>
      <c r="C1847" s="9"/>
      <c r="D1847" s="9"/>
      <c r="E1847" s="9"/>
      <c r="F1847" s="9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  <c r="AA1847" s="5"/>
      <c r="AB1847" s="5"/>
      <c r="AC1847" s="5"/>
      <c r="AD1847" s="5"/>
      <c r="AE1847" s="5"/>
      <c r="AF1847" s="5"/>
      <c r="AG1847" s="5"/>
      <c r="AH1847" s="5"/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28"/>
      <c r="AW1847" s="28"/>
    </row>
    <row r="1848" spans="2:49" ht="15.6" x14ac:dyDescent="0.3">
      <c r="B1848" s="9"/>
      <c r="C1848" s="9"/>
      <c r="D1848" s="9"/>
      <c r="E1848" s="9"/>
      <c r="F1848" s="9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  <c r="AA1848" s="5"/>
      <c r="AB1848" s="5"/>
      <c r="AC1848" s="5"/>
      <c r="AD1848" s="5"/>
      <c r="AE1848" s="5"/>
      <c r="AF1848" s="5"/>
      <c r="AG1848" s="5"/>
      <c r="AH1848" s="5"/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28"/>
      <c r="AW1848" s="28"/>
    </row>
    <row r="1849" spans="2:49" ht="15.6" x14ac:dyDescent="0.3">
      <c r="B1849" s="9"/>
      <c r="C1849" s="9"/>
      <c r="D1849" s="9"/>
      <c r="E1849" s="9"/>
      <c r="F1849" s="9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  <c r="AA1849" s="5"/>
      <c r="AB1849" s="5"/>
      <c r="AC1849" s="5"/>
      <c r="AD1849" s="5"/>
      <c r="AE1849" s="5"/>
      <c r="AF1849" s="5"/>
      <c r="AG1849" s="5"/>
      <c r="AH1849" s="5"/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28"/>
      <c r="AW1849" s="28"/>
    </row>
    <row r="1850" spans="2:49" ht="15.6" x14ac:dyDescent="0.3">
      <c r="B1850" s="9"/>
      <c r="C1850" s="9"/>
      <c r="D1850" s="9"/>
      <c r="E1850" s="9"/>
      <c r="F1850" s="9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  <c r="AA1850" s="5"/>
      <c r="AB1850" s="5"/>
      <c r="AC1850" s="5"/>
      <c r="AD1850" s="5"/>
      <c r="AE1850" s="5"/>
      <c r="AF1850" s="5"/>
      <c r="AG1850" s="5"/>
      <c r="AH1850" s="5"/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28"/>
      <c r="AW1850" s="28"/>
    </row>
    <row r="1851" spans="2:49" ht="15.6" x14ac:dyDescent="0.3">
      <c r="B1851" s="9"/>
      <c r="C1851" s="9"/>
      <c r="D1851" s="9"/>
      <c r="E1851" s="9"/>
      <c r="F1851" s="9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  <c r="AA1851" s="5"/>
      <c r="AB1851" s="5"/>
      <c r="AC1851" s="5"/>
      <c r="AD1851" s="5"/>
      <c r="AE1851" s="5"/>
      <c r="AF1851" s="5"/>
      <c r="AG1851" s="5"/>
      <c r="AH1851" s="5"/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28"/>
      <c r="AW1851" s="28"/>
    </row>
    <row r="1852" spans="2:49" ht="15.6" x14ac:dyDescent="0.3">
      <c r="B1852" s="9"/>
      <c r="C1852" s="9"/>
      <c r="D1852" s="9"/>
      <c r="E1852" s="9"/>
      <c r="F1852" s="9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  <c r="AA1852" s="5"/>
      <c r="AB1852" s="5"/>
      <c r="AC1852" s="5"/>
      <c r="AD1852" s="5"/>
      <c r="AE1852" s="5"/>
      <c r="AF1852" s="5"/>
      <c r="AG1852" s="5"/>
      <c r="AH1852" s="5"/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28"/>
      <c r="AW1852" s="28"/>
    </row>
    <row r="1853" spans="2:49" ht="15.6" x14ac:dyDescent="0.3">
      <c r="B1853" s="9"/>
      <c r="C1853" s="9"/>
      <c r="D1853" s="9"/>
      <c r="E1853" s="9"/>
      <c r="F1853" s="9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  <c r="AA1853" s="5"/>
      <c r="AB1853" s="5"/>
      <c r="AC1853" s="5"/>
      <c r="AD1853" s="5"/>
      <c r="AE1853" s="5"/>
      <c r="AF1853" s="5"/>
      <c r="AG1853" s="5"/>
      <c r="AH1853" s="5"/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28"/>
      <c r="AW1853" s="28"/>
    </row>
    <row r="1854" spans="2:49" ht="15.6" x14ac:dyDescent="0.3">
      <c r="B1854" s="9"/>
      <c r="C1854" s="9"/>
      <c r="D1854" s="9"/>
      <c r="E1854" s="9"/>
      <c r="F1854" s="9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  <c r="AA1854" s="5"/>
      <c r="AB1854" s="5"/>
      <c r="AC1854" s="5"/>
      <c r="AD1854" s="5"/>
      <c r="AE1854" s="5"/>
      <c r="AF1854" s="5"/>
      <c r="AG1854" s="5"/>
      <c r="AH1854" s="5"/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28"/>
      <c r="AW1854" s="28"/>
    </row>
    <row r="1855" spans="2:49" ht="15.6" x14ac:dyDescent="0.3">
      <c r="B1855" s="9"/>
      <c r="C1855" s="9"/>
      <c r="D1855" s="9"/>
      <c r="E1855" s="9"/>
      <c r="F1855" s="9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  <c r="AA1855" s="5"/>
      <c r="AB1855" s="5"/>
      <c r="AC1855" s="5"/>
      <c r="AD1855" s="5"/>
      <c r="AE1855" s="5"/>
      <c r="AF1855" s="5"/>
      <c r="AG1855" s="5"/>
      <c r="AH1855" s="5"/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28"/>
      <c r="AW1855" s="28"/>
    </row>
    <row r="1856" spans="2:49" ht="15.6" x14ac:dyDescent="0.3">
      <c r="B1856" s="9"/>
      <c r="C1856" s="9"/>
      <c r="D1856" s="9"/>
      <c r="E1856" s="9"/>
      <c r="F1856" s="9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  <c r="AA1856" s="5"/>
      <c r="AB1856" s="5"/>
      <c r="AC1856" s="5"/>
      <c r="AD1856" s="5"/>
      <c r="AE1856" s="5"/>
      <c r="AF1856" s="5"/>
      <c r="AG1856" s="5"/>
      <c r="AH1856" s="5"/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28"/>
      <c r="AW1856" s="28"/>
    </row>
    <row r="1857" spans="2:49" ht="15.6" x14ac:dyDescent="0.3">
      <c r="B1857" s="9"/>
      <c r="C1857" s="9"/>
      <c r="D1857" s="9"/>
      <c r="E1857" s="9"/>
      <c r="F1857" s="9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  <c r="AA1857" s="5"/>
      <c r="AB1857" s="5"/>
      <c r="AC1857" s="5"/>
      <c r="AD1857" s="5"/>
      <c r="AE1857" s="5"/>
      <c r="AF1857" s="5"/>
      <c r="AG1857" s="5"/>
      <c r="AH1857" s="5"/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28"/>
      <c r="AW1857" s="28"/>
    </row>
    <row r="1858" spans="2:49" ht="15.6" x14ac:dyDescent="0.3">
      <c r="B1858" s="9"/>
      <c r="C1858" s="9"/>
      <c r="D1858" s="9"/>
      <c r="E1858" s="9"/>
      <c r="F1858" s="9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  <c r="AA1858" s="5"/>
      <c r="AB1858" s="5"/>
      <c r="AC1858" s="5"/>
      <c r="AD1858" s="5"/>
      <c r="AE1858" s="5"/>
      <c r="AF1858" s="5"/>
      <c r="AG1858" s="5"/>
      <c r="AH1858" s="5"/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28"/>
      <c r="AW1858" s="28"/>
    </row>
    <row r="1859" spans="2:49" ht="15.6" x14ac:dyDescent="0.3">
      <c r="B1859" s="9"/>
      <c r="C1859" s="9"/>
      <c r="D1859" s="9"/>
      <c r="E1859" s="9"/>
      <c r="F1859" s="9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  <c r="AA1859" s="5"/>
      <c r="AB1859" s="5"/>
      <c r="AC1859" s="5"/>
      <c r="AD1859" s="5"/>
      <c r="AE1859" s="5"/>
      <c r="AF1859" s="5"/>
      <c r="AG1859" s="5"/>
      <c r="AH1859" s="5"/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28"/>
      <c r="AW1859" s="28"/>
    </row>
    <row r="1860" spans="2:49" ht="15.6" x14ac:dyDescent="0.3">
      <c r="B1860" s="9"/>
      <c r="C1860" s="9"/>
      <c r="D1860" s="9"/>
      <c r="E1860" s="9"/>
      <c r="F1860" s="9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  <c r="AA1860" s="5"/>
      <c r="AB1860" s="5"/>
      <c r="AC1860" s="5"/>
      <c r="AD1860" s="5"/>
      <c r="AE1860" s="5"/>
      <c r="AF1860" s="5"/>
      <c r="AG1860" s="5"/>
      <c r="AH1860" s="5"/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28"/>
      <c r="AW1860" s="28"/>
    </row>
    <row r="1861" spans="2:49" ht="15.6" x14ac:dyDescent="0.3">
      <c r="B1861" s="9"/>
      <c r="C1861" s="9"/>
      <c r="D1861" s="9"/>
      <c r="E1861" s="9"/>
      <c r="F1861" s="9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  <c r="AA1861" s="5"/>
      <c r="AB1861" s="5"/>
      <c r="AC1861" s="5"/>
      <c r="AD1861" s="5"/>
      <c r="AE1861" s="5"/>
      <c r="AF1861" s="5"/>
      <c r="AG1861" s="5"/>
      <c r="AH1861" s="5"/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28"/>
      <c r="AW1861" s="28"/>
    </row>
    <row r="1862" spans="2:49" ht="15.6" x14ac:dyDescent="0.3">
      <c r="B1862" s="9"/>
      <c r="C1862" s="9"/>
      <c r="D1862" s="9"/>
      <c r="E1862" s="9"/>
      <c r="F1862" s="9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  <c r="AA1862" s="5"/>
      <c r="AB1862" s="5"/>
      <c r="AC1862" s="5"/>
      <c r="AD1862" s="5"/>
      <c r="AE1862" s="5"/>
      <c r="AF1862" s="5"/>
      <c r="AG1862" s="5"/>
      <c r="AH1862" s="5"/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28"/>
      <c r="AW1862" s="28"/>
    </row>
    <row r="1863" spans="2:49" ht="15.6" x14ac:dyDescent="0.3">
      <c r="B1863" s="9"/>
      <c r="C1863" s="9"/>
      <c r="D1863" s="9"/>
      <c r="E1863" s="9"/>
      <c r="F1863" s="9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  <c r="AA1863" s="5"/>
      <c r="AB1863" s="5"/>
      <c r="AC1863" s="5"/>
      <c r="AD1863" s="5"/>
      <c r="AE1863" s="5"/>
      <c r="AF1863" s="5"/>
      <c r="AG1863" s="5"/>
      <c r="AH1863" s="5"/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28"/>
      <c r="AW1863" s="28"/>
    </row>
    <row r="1864" spans="2:49" ht="15.6" x14ac:dyDescent="0.3">
      <c r="B1864" s="9"/>
      <c r="C1864" s="9"/>
      <c r="D1864" s="9"/>
      <c r="E1864" s="9"/>
      <c r="F1864" s="9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  <c r="AA1864" s="5"/>
      <c r="AB1864" s="5"/>
      <c r="AC1864" s="5"/>
      <c r="AD1864" s="5"/>
      <c r="AE1864" s="5"/>
      <c r="AF1864" s="5"/>
      <c r="AG1864" s="5"/>
      <c r="AH1864" s="5"/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28"/>
      <c r="AW1864" s="28"/>
    </row>
    <row r="1865" spans="2:49" ht="15.6" x14ac:dyDescent="0.3">
      <c r="B1865" s="9"/>
      <c r="C1865" s="9"/>
      <c r="D1865" s="9"/>
      <c r="E1865" s="9"/>
      <c r="F1865" s="9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  <c r="AA1865" s="5"/>
      <c r="AB1865" s="5"/>
      <c r="AC1865" s="5"/>
      <c r="AD1865" s="5"/>
      <c r="AE1865" s="5"/>
      <c r="AF1865" s="5"/>
      <c r="AG1865" s="5"/>
      <c r="AH1865" s="5"/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28"/>
      <c r="AW1865" s="28"/>
    </row>
    <row r="1866" spans="2:49" ht="15.6" x14ac:dyDescent="0.3">
      <c r="B1866" s="9"/>
      <c r="C1866" s="9"/>
      <c r="D1866" s="9"/>
      <c r="E1866" s="9"/>
      <c r="F1866" s="9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  <c r="AA1866" s="5"/>
      <c r="AB1866" s="5"/>
      <c r="AC1866" s="5"/>
      <c r="AD1866" s="5"/>
      <c r="AE1866" s="5"/>
      <c r="AF1866" s="5"/>
      <c r="AG1866" s="5"/>
      <c r="AH1866" s="5"/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28"/>
      <c r="AW1866" s="28"/>
    </row>
    <row r="1867" spans="2:49" ht="15.6" x14ac:dyDescent="0.3">
      <c r="B1867" s="9"/>
      <c r="C1867" s="9"/>
      <c r="D1867" s="9"/>
      <c r="E1867" s="9"/>
      <c r="F1867" s="9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  <c r="AA1867" s="5"/>
      <c r="AB1867" s="5"/>
      <c r="AC1867" s="5"/>
      <c r="AD1867" s="5"/>
      <c r="AE1867" s="5"/>
      <c r="AF1867" s="5"/>
      <c r="AG1867" s="5"/>
      <c r="AH1867" s="5"/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28"/>
      <c r="AW1867" s="28"/>
    </row>
    <row r="1868" spans="2:49" ht="15.6" x14ac:dyDescent="0.3">
      <c r="B1868" s="9"/>
      <c r="C1868" s="9"/>
      <c r="D1868" s="9"/>
      <c r="E1868" s="9"/>
      <c r="F1868" s="9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  <c r="AA1868" s="5"/>
      <c r="AB1868" s="5"/>
      <c r="AC1868" s="5"/>
      <c r="AD1868" s="5"/>
      <c r="AE1868" s="5"/>
      <c r="AF1868" s="5"/>
      <c r="AG1868" s="5"/>
      <c r="AH1868" s="5"/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28"/>
      <c r="AW1868" s="28"/>
    </row>
    <row r="1869" spans="2:49" ht="15.6" x14ac:dyDescent="0.3">
      <c r="B1869" s="9"/>
      <c r="C1869" s="9"/>
      <c r="D1869" s="9"/>
      <c r="E1869" s="9"/>
      <c r="F1869" s="9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  <c r="AA1869" s="5"/>
      <c r="AB1869" s="5"/>
      <c r="AC1869" s="5"/>
      <c r="AD1869" s="5"/>
      <c r="AE1869" s="5"/>
      <c r="AF1869" s="5"/>
      <c r="AG1869" s="5"/>
      <c r="AH1869" s="5"/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28"/>
      <c r="AW1869" s="28"/>
    </row>
    <row r="1870" spans="2:49" ht="15.6" x14ac:dyDescent="0.3">
      <c r="B1870" s="9"/>
      <c r="C1870" s="9"/>
      <c r="D1870" s="9"/>
      <c r="E1870" s="9"/>
      <c r="F1870" s="9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  <c r="AA1870" s="5"/>
      <c r="AB1870" s="5"/>
      <c r="AC1870" s="5"/>
      <c r="AD1870" s="5"/>
      <c r="AE1870" s="5"/>
      <c r="AF1870" s="5"/>
      <c r="AG1870" s="5"/>
      <c r="AH1870" s="5"/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28"/>
      <c r="AW1870" s="28"/>
    </row>
    <row r="1871" spans="2:49" ht="15.6" x14ac:dyDescent="0.3">
      <c r="B1871" s="9"/>
      <c r="C1871" s="9"/>
      <c r="D1871" s="9"/>
      <c r="E1871" s="9"/>
      <c r="F1871" s="9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  <c r="AA1871" s="5"/>
      <c r="AB1871" s="5"/>
      <c r="AC1871" s="5"/>
      <c r="AD1871" s="5"/>
      <c r="AE1871" s="5"/>
      <c r="AF1871" s="5"/>
      <c r="AG1871" s="5"/>
      <c r="AH1871" s="5"/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28"/>
      <c r="AW1871" s="28"/>
    </row>
    <row r="1872" spans="2:49" ht="15.6" x14ac:dyDescent="0.3">
      <c r="B1872" s="9"/>
      <c r="C1872" s="9"/>
      <c r="D1872" s="9"/>
      <c r="E1872" s="9"/>
      <c r="F1872" s="9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  <c r="AA1872" s="5"/>
      <c r="AB1872" s="5"/>
      <c r="AC1872" s="5"/>
      <c r="AD1872" s="5"/>
      <c r="AE1872" s="5"/>
      <c r="AF1872" s="5"/>
      <c r="AG1872" s="5"/>
      <c r="AH1872" s="5"/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28"/>
      <c r="AW1872" s="28"/>
    </row>
    <row r="1873" spans="2:49" ht="15.6" x14ac:dyDescent="0.3">
      <c r="B1873" s="9"/>
      <c r="C1873" s="9"/>
      <c r="D1873" s="9"/>
      <c r="E1873" s="9"/>
      <c r="F1873" s="9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  <c r="AA1873" s="5"/>
      <c r="AB1873" s="5"/>
      <c r="AC1873" s="5"/>
      <c r="AD1873" s="5"/>
      <c r="AE1873" s="5"/>
      <c r="AF1873" s="5"/>
      <c r="AG1873" s="5"/>
      <c r="AH1873" s="5"/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28"/>
      <c r="AW1873" s="28"/>
    </row>
    <row r="1874" spans="2:49" ht="15.6" x14ac:dyDescent="0.3">
      <c r="B1874" s="9"/>
      <c r="C1874" s="9"/>
      <c r="D1874" s="9"/>
      <c r="E1874" s="9"/>
      <c r="F1874" s="9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  <c r="AA1874" s="5"/>
      <c r="AB1874" s="5"/>
      <c r="AC1874" s="5"/>
      <c r="AD1874" s="5"/>
      <c r="AE1874" s="5"/>
      <c r="AF1874" s="5"/>
      <c r="AG1874" s="5"/>
      <c r="AH1874" s="5"/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28"/>
      <c r="AW1874" s="28"/>
    </row>
    <row r="1875" spans="2:49" ht="15.6" x14ac:dyDescent="0.3">
      <c r="B1875" s="9"/>
      <c r="C1875" s="9"/>
      <c r="D1875" s="9"/>
      <c r="E1875" s="9"/>
      <c r="F1875" s="9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  <c r="AA1875" s="5"/>
      <c r="AB1875" s="5"/>
      <c r="AC1875" s="5"/>
      <c r="AD1875" s="5"/>
      <c r="AE1875" s="5"/>
      <c r="AF1875" s="5"/>
      <c r="AG1875" s="5"/>
      <c r="AH1875" s="5"/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28"/>
      <c r="AW1875" s="28"/>
    </row>
    <row r="1876" spans="2:49" ht="15.6" x14ac:dyDescent="0.3">
      <c r="B1876" s="9"/>
      <c r="C1876" s="9"/>
      <c r="D1876" s="9"/>
      <c r="E1876" s="9"/>
      <c r="F1876" s="9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  <c r="AA1876" s="5"/>
      <c r="AB1876" s="5"/>
      <c r="AC1876" s="5"/>
      <c r="AD1876" s="5"/>
      <c r="AE1876" s="5"/>
      <c r="AF1876" s="5"/>
      <c r="AG1876" s="5"/>
      <c r="AH1876" s="5"/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28"/>
      <c r="AW1876" s="28"/>
    </row>
    <row r="1877" spans="2:49" ht="15.6" x14ac:dyDescent="0.3">
      <c r="B1877" s="9"/>
      <c r="C1877" s="9"/>
      <c r="D1877" s="9"/>
      <c r="E1877" s="9"/>
      <c r="F1877" s="9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  <c r="AA1877" s="5"/>
      <c r="AB1877" s="5"/>
      <c r="AC1877" s="5"/>
      <c r="AD1877" s="5"/>
      <c r="AE1877" s="5"/>
      <c r="AF1877" s="5"/>
      <c r="AG1877" s="5"/>
      <c r="AH1877" s="5"/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28"/>
      <c r="AW1877" s="28"/>
    </row>
    <row r="1878" spans="2:49" ht="15.6" x14ac:dyDescent="0.3">
      <c r="B1878" s="9"/>
      <c r="C1878" s="9"/>
      <c r="D1878" s="9"/>
      <c r="E1878" s="9"/>
      <c r="F1878" s="9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  <c r="AA1878" s="5"/>
      <c r="AB1878" s="5"/>
      <c r="AC1878" s="5"/>
      <c r="AD1878" s="5"/>
      <c r="AE1878" s="5"/>
      <c r="AF1878" s="5"/>
      <c r="AG1878" s="5"/>
      <c r="AH1878" s="5"/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28"/>
      <c r="AW1878" s="28"/>
    </row>
    <row r="1879" spans="2:49" ht="15.6" x14ac:dyDescent="0.3">
      <c r="B1879" s="9"/>
      <c r="C1879" s="9"/>
      <c r="D1879" s="9"/>
      <c r="E1879" s="9"/>
      <c r="F1879" s="9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  <c r="AA1879" s="5"/>
      <c r="AB1879" s="5"/>
      <c r="AC1879" s="5"/>
      <c r="AD1879" s="5"/>
      <c r="AE1879" s="5"/>
      <c r="AF1879" s="5"/>
      <c r="AG1879" s="5"/>
      <c r="AH1879" s="5"/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28"/>
      <c r="AW1879" s="28"/>
    </row>
    <row r="1880" spans="2:49" ht="15.6" x14ac:dyDescent="0.3">
      <c r="B1880" s="9"/>
      <c r="C1880" s="9"/>
      <c r="D1880" s="9"/>
      <c r="E1880" s="9"/>
      <c r="F1880" s="9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  <c r="AA1880" s="5"/>
      <c r="AB1880" s="5"/>
      <c r="AC1880" s="5"/>
      <c r="AD1880" s="5"/>
      <c r="AE1880" s="5"/>
      <c r="AF1880" s="5"/>
      <c r="AG1880" s="5"/>
      <c r="AH1880" s="5"/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28"/>
      <c r="AW1880" s="28"/>
    </row>
    <row r="1881" spans="2:49" ht="15.6" x14ac:dyDescent="0.3">
      <c r="B1881" s="9"/>
      <c r="C1881" s="9"/>
      <c r="D1881" s="9"/>
      <c r="E1881" s="9"/>
      <c r="F1881" s="9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  <c r="AA1881" s="5"/>
      <c r="AB1881" s="5"/>
      <c r="AC1881" s="5"/>
      <c r="AD1881" s="5"/>
      <c r="AE1881" s="5"/>
      <c r="AF1881" s="5"/>
      <c r="AG1881" s="5"/>
      <c r="AH1881" s="5"/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28"/>
      <c r="AW1881" s="28"/>
    </row>
    <row r="1882" spans="2:49" ht="15.6" x14ac:dyDescent="0.3">
      <c r="B1882" s="9"/>
      <c r="C1882" s="9"/>
      <c r="D1882" s="9"/>
      <c r="E1882" s="9"/>
      <c r="F1882" s="9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  <c r="AA1882" s="5"/>
      <c r="AB1882" s="5"/>
      <c r="AC1882" s="5"/>
      <c r="AD1882" s="5"/>
      <c r="AE1882" s="5"/>
      <c r="AF1882" s="5"/>
      <c r="AG1882" s="5"/>
      <c r="AH1882" s="5"/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28"/>
      <c r="AW1882" s="28"/>
    </row>
    <row r="1883" spans="2:49" ht="15.6" x14ac:dyDescent="0.3">
      <c r="B1883" s="9"/>
      <c r="C1883" s="9"/>
      <c r="D1883" s="9"/>
      <c r="E1883" s="9"/>
      <c r="F1883" s="9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  <c r="AA1883" s="5"/>
      <c r="AB1883" s="5"/>
      <c r="AC1883" s="5"/>
      <c r="AD1883" s="5"/>
      <c r="AE1883" s="5"/>
      <c r="AF1883" s="5"/>
      <c r="AG1883" s="5"/>
      <c r="AH1883" s="5"/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28"/>
      <c r="AW1883" s="28"/>
    </row>
    <row r="1884" spans="2:49" ht="15.6" x14ac:dyDescent="0.3">
      <c r="B1884" s="9"/>
      <c r="C1884" s="9"/>
      <c r="D1884" s="9"/>
      <c r="E1884" s="9"/>
      <c r="F1884" s="9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  <c r="AA1884" s="5"/>
      <c r="AB1884" s="5"/>
      <c r="AC1884" s="5"/>
      <c r="AD1884" s="5"/>
      <c r="AE1884" s="5"/>
      <c r="AF1884" s="5"/>
      <c r="AG1884" s="5"/>
      <c r="AH1884" s="5"/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28"/>
      <c r="AW1884" s="28"/>
    </row>
    <row r="1885" spans="2:49" ht="15.6" x14ac:dyDescent="0.3">
      <c r="B1885" s="9"/>
      <c r="C1885" s="9"/>
      <c r="D1885" s="9"/>
      <c r="E1885" s="9"/>
      <c r="F1885" s="9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  <c r="AA1885" s="5"/>
      <c r="AB1885" s="5"/>
      <c r="AC1885" s="5"/>
      <c r="AD1885" s="5"/>
      <c r="AE1885" s="5"/>
      <c r="AF1885" s="5"/>
      <c r="AG1885" s="5"/>
      <c r="AH1885" s="5"/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28"/>
      <c r="AW1885" s="28"/>
    </row>
    <row r="1886" spans="2:49" ht="15.6" x14ac:dyDescent="0.3">
      <c r="B1886" s="9"/>
      <c r="C1886" s="9"/>
      <c r="D1886" s="9"/>
      <c r="E1886" s="9"/>
      <c r="F1886" s="9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  <c r="AA1886" s="5"/>
      <c r="AB1886" s="5"/>
      <c r="AC1886" s="5"/>
      <c r="AD1886" s="5"/>
      <c r="AE1886" s="5"/>
      <c r="AF1886" s="5"/>
      <c r="AG1886" s="5"/>
      <c r="AH1886" s="5"/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28"/>
      <c r="AW1886" s="28"/>
    </row>
    <row r="1887" spans="2:49" ht="15.6" x14ac:dyDescent="0.3">
      <c r="B1887" s="9"/>
      <c r="C1887" s="9"/>
      <c r="D1887" s="9"/>
      <c r="E1887" s="9"/>
      <c r="F1887" s="9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  <c r="AA1887" s="5"/>
      <c r="AB1887" s="5"/>
      <c r="AC1887" s="5"/>
      <c r="AD1887" s="5"/>
      <c r="AE1887" s="5"/>
      <c r="AF1887" s="5"/>
      <c r="AG1887" s="5"/>
      <c r="AH1887" s="5"/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28"/>
      <c r="AW1887" s="28"/>
    </row>
    <row r="1888" spans="2:49" ht="15.6" x14ac:dyDescent="0.3">
      <c r="B1888" s="9"/>
      <c r="C1888" s="9"/>
      <c r="D1888" s="9"/>
      <c r="E1888" s="9"/>
      <c r="F1888" s="9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  <c r="AA1888" s="5"/>
      <c r="AB1888" s="5"/>
      <c r="AC1888" s="5"/>
      <c r="AD1888" s="5"/>
      <c r="AE1888" s="5"/>
      <c r="AF1888" s="5"/>
      <c r="AG1888" s="5"/>
      <c r="AH1888" s="5"/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28"/>
      <c r="AW1888" s="28"/>
    </row>
    <row r="1889" spans="2:49" ht="15.6" x14ac:dyDescent="0.3">
      <c r="B1889" s="9"/>
      <c r="C1889" s="9"/>
      <c r="D1889" s="9"/>
      <c r="E1889" s="9"/>
      <c r="F1889" s="9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  <c r="AA1889" s="5"/>
      <c r="AB1889" s="5"/>
      <c r="AC1889" s="5"/>
      <c r="AD1889" s="5"/>
      <c r="AE1889" s="5"/>
      <c r="AF1889" s="5"/>
      <c r="AG1889" s="5"/>
      <c r="AH1889" s="5"/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28"/>
      <c r="AW1889" s="28"/>
    </row>
    <row r="1890" spans="2:49" ht="15.6" x14ac:dyDescent="0.3">
      <c r="B1890" s="9"/>
      <c r="C1890" s="9"/>
      <c r="D1890" s="9"/>
      <c r="E1890" s="9"/>
      <c r="F1890" s="9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  <c r="AA1890" s="5"/>
      <c r="AB1890" s="5"/>
      <c r="AC1890" s="5"/>
      <c r="AD1890" s="5"/>
      <c r="AE1890" s="5"/>
      <c r="AF1890" s="5"/>
      <c r="AG1890" s="5"/>
      <c r="AH1890" s="5"/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28"/>
      <c r="AW1890" s="28"/>
    </row>
    <row r="1891" spans="2:49" ht="15.6" x14ac:dyDescent="0.3">
      <c r="B1891" s="9"/>
      <c r="C1891" s="9"/>
      <c r="D1891" s="9"/>
      <c r="E1891" s="9"/>
      <c r="F1891" s="9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  <c r="AA1891" s="5"/>
      <c r="AB1891" s="5"/>
      <c r="AC1891" s="5"/>
      <c r="AD1891" s="5"/>
      <c r="AE1891" s="5"/>
      <c r="AF1891" s="5"/>
      <c r="AG1891" s="5"/>
      <c r="AH1891" s="5"/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28"/>
      <c r="AW1891" s="28"/>
    </row>
    <row r="1892" spans="2:49" ht="15.6" x14ac:dyDescent="0.3">
      <c r="B1892" s="9"/>
      <c r="C1892" s="9"/>
      <c r="D1892" s="9"/>
      <c r="E1892" s="9"/>
      <c r="F1892" s="9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  <c r="AA1892" s="5"/>
      <c r="AB1892" s="5"/>
      <c r="AC1892" s="5"/>
      <c r="AD1892" s="5"/>
      <c r="AE1892" s="5"/>
      <c r="AF1892" s="5"/>
      <c r="AG1892" s="5"/>
      <c r="AH1892" s="5"/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28"/>
      <c r="AW1892" s="28"/>
    </row>
    <row r="1893" spans="2:49" ht="15.6" x14ac:dyDescent="0.3">
      <c r="B1893" s="9"/>
      <c r="C1893" s="9"/>
      <c r="D1893" s="9"/>
      <c r="E1893" s="9"/>
      <c r="F1893" s="9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  <c r="AA1893" s="5"/>
      <c r="AB1893" s="5"/>
      <c r="AC1893" s="5"/>
      <c r="AD1893" s="5"/>
      <c r="AE1893" s="5"/>
      <c r="AF1893" s="5"/>
      <c r="AG1893" s="5"/>
      <c r="AH1893" s="5"/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28"/>
      <c r="AW1893" s="28"/>
    </row>
    <row r="1894" spans="2:49" ht="15.6" x14ac:dyDescent="0.3">
      <c r="B1894" s="9"/>
      <c r="C1894" s="9"/>
      <c r="D1894" s="9"/>
      <c r="E1894" s="9"/>
      <c r="F1894" s="9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  <c r="AA1894" s="5"/>
      <c r="AB1894" s="5"/>
      <c r="AC1894" s="5"/>
      <c r="AD1894" s="5"/>
      <c r="AE1894" s="5"/>
      <c r="AF1894" s="5"/>
      <c r="AG1894" s="5"/>
      <c r="AH1894" s="5"/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28"/>
      <c r="AW1894" s="28"/>
    </row>
    <row r="1895" spans="2:49" ht="15.6" x14ac:dyDescent="0.3">
      <c r="B1895" s="9"/>
      <c r="C1895" s="9"/>
      <c r="D1895" s="9"/>
      <c r="E1895" s="9"/>
      <c r="F1895" s="9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  <c r="AA1895" s="5"/>
      <c r="AB1895" s="5"/>
      <c r="AC1895" s="5"/>
      <c r="AD1895" s="5"/>
      <c r="AE1895" s="5"/>
      <c r="AF1895" s="5"/>
      <c r="AG1895" s="5"/>
      <c r="AH1895" s="5"/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28"/>
      <c r="AW1895" s="28"/>
    </row>
    <row r="1896" spans="2:49" ht="15.6" x14ac:dyDescent="0.3">
      <c r="B1896" s="9"/>
      <c r="C1896" s="9"/>
      <c r="D1896" s="9"/>
      <c r="E1896" s="9"/>
      <c r="F1896" s="9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  <c r="AA1896" s="5"/>
      <c r="AB1896" s="5"/>
      <c r="AC1896" s="5"/>
      <c r="AD1896" s="5"/>
      <c r="AE1896" s="5"/>
      <c r="AF1896" s="5"/>
      <c r="AG1896" s="5"/>
      <c r="AH1896" s="5"/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28"/>
      <c r="AW1896" s="28"/>
    </row>
    <row r="1897" spans="2:49" ht="15.6" x14ac:dyDescent="0.3">
      <c r="B1897" s="9"/>
      <c r="C1897" s="9"/>
      <c r="D1897" s="9"/>
      <c r="E1897" s="9"/>
      <c r="F1897" s="9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  <c r="AA1897" s="5"/>
      <c r="AB1897" s="5"/>
      <c r="AC1897" s="5"/>
      <c r="AD1897" s="5"/>
      <c r="AE1897" s="5"/>
      <c r="AF1897" s="5"/>
      <c r="AG1897" s="5"/>
      <c r="AH1897" s="5"/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28"/>
      <c r="AW1897" s="28"/>
    </row>
    <row r="1898" spans="2:49" ht="15.6" x14ac:dyDescent="0.3">
      <c r="B1898" s="9"/>
      <c r="C1898" s="9"/>
      <c r="D1898" s="9"/>
      <c r="E1898" s="9"/>
      <c r="F1898" s="9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  <c r="AA1898" s="5"/>
      <c r="AB1898" s="5"/>
      <c r="AC1898" s="5"/>
      <c r="AD1898" s="5"/>
      <c r="AE1898" s="5"/>
      <c r="AF1898" s="5"/>
      <c r="AG1898" s="5"/>
      <c r="AH1898" s="5"/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28"/>
      <c r="AW1898" s="28"/>
    </row>
    <row r="1899" spans="2:49" ht="15.6" x14ac:dyDescent="0.3">
      <c r="B1899" s="9"/>
      <c r="C1899" s="9"/>
      <c r="D1899" s="9"/>
      <c r="E1899" s="9"/>
      <c r="F1899" s="9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  <c r="AA1899" s="5"/>
      <c r="AB1899" s="5"/>
      <c r="AC1899" s="5"/>
      <c r="AD1899" s="5"/>
      <c r="AE1899" s="5"/>
      <c r="AF1899" s="5"/>
      <c r="AG1899" s="5"/>
      <c r="AH1899" s="5"/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28"/>
      <c r="AW1899" s="28"/>
    </row>
    <row r="1900" spans="2:49" ht="15.6" x14ac:dyDescent="0.3">
      <c r="B1900" s="9"/>
      <c r="C1900" s="9"/>
      <c r="D1900" s="9"/>
      <c r="E1900" s="9"/>
      <c r="F1900" s="9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  <c r="AA1900" s="5"/>
      <c r="AB1900" s="5"/>
      <c r="AC1900" s="5"/>
      <c r="AD1900" s="5"/>
      <c r="AE1900" s="5"/>
      <c r="AF1900" s="5"/>
      <c r="AG1900" s="5"/>
      <c r="AH1900" s="5"/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28"/>
      <c r="AW1900" s="28"/>
    </row>
    <row r="1901" spans="2:49" ht="15.6" x14ac:dyDescent="0.3">
      <c r="B1901" s="9"/>
      <c r="C1901" s="9"/>
      <c r="D1901" s="9"/>
      <c r="E1901" s="9"/>
      <c r="F1901" s="9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  <c r="AA1901" s="5"/>
      <c r="AB1901" s="5"/>
      <c r="AC1901" s="5"/>
      <c r="AD1901" s="5"/>
      <c r="AE1901" s="5"/>
      <c r="AF1901" s="5"/>
      <c r="AG1901" s="5"/>
      <c r="AH1901" s="5"/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28"/>
      <c r="AW1901" s="28"/>
    </row>
    <row r="1902" spans="2:49" ht="15.6" x14ac:dyDescent="0.3">
      <c r="B1902" s="9"/>
      <c r="C1902" s="9"/>
      <c r="D1902" s="9"/>
      <c r="E1902" s="9"/>
      <c r="F1902" s="9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  <c r="AA1902" s="5"/>
      <c r="AB1902" s="5"/>
      <c r="AC1902" s="5"/>
      <c r="AD1902" s="5"/>
      <c r="AE1902" s="5"/>
      <c r="AF1902" s="5"/>
      <c r="AG1902" s="5"/>
      <c r="AH1902" s="5"/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28"/>
      <c r="AW1902" s="28"/>
    </row>
    <row r="1903" spans="2:49" ht="15.6" x14ac:dyDescent="0.3">
      <c r="B1903" s="9"/>
      <c r="C1903" s="9"/>
      <c r="D1903" s="9"/>
      <c r="E1903" s="9"/>
      <c r="F1903" s="9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  <c r="AA1903" s="5"/>
      <c r="AB1903" s="5"/>
      <c r="AC1903" s="5"/>
      <c r="AD1903" s="5"/>
      <c r="AE1903" s="5"/>
      <c r="AF1903" s="5"/>
      <c r="AG1903" s="5"/>
      <c r="AH1903" s="5"/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28"/>
      <c r="AW1903" s="28"/>
    </row>
    <row r="1904" spans="2:49" ht="15.6" x14ac:dyDescent="0.3">
      <c r="B1904" s="9"/>
      <c r="C1904" s="9"/>
      <c r="D1904" s="9"/>
      <c r="E1904" s="9"/>
      <c r="F1904" s="9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  <c r="AA1904" s="5"/>
      <c r="AB1904" s="5"/>
      <c r="AC1904" s="5"/>
      <c r="AD1904" s="5"/>
      <c r="AE1904" s="5"/>
      <c r="AF1904" s="5"/>
      <c r="AG1904" s="5"/>
      <c r="AH1904" s="5"/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28"/>
      <c r="AW1904" s="28"/>
    </row>
    <row r="1905" spans="2:49" ht="15.6" x14ac:dyDescent="0.3">
      <c r="B1905" s="9"/>
      <c r="C1905" s="9"/>
      <c r="D1905" s="9"/>
      <c r="E1905" s="9"/>
      <c r="F1905" s="9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  <c r="AA1905" s="5"/>
      <c r="AB1905" s="5"/>
      <c r="AC1905" s="5"/>
      <c r="AD1905" s="5"/>
      <c r="AE1905" s="5"/>
      <c r="AF1905" s="5"/>
      <c r="AG1905" s="5"/>
      <c r="AH1905" s="5"/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28"/>
      <c r="AW1905" s="28"/>
    </row>
    <row r="1906" spans="2:49" ht="15.6" x14ac:dyDescent="0.3">
      <c r="B1906" s="9"/>
      <c r="C1906" s="9"/>
      <c r="D1906" s="9"/>
      <c r="E1906" s="9"/>
      <c r="F1906" s="9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  <c r="AA1906" s="5"/>
      <c r="AB1906" s="5"/>
      <c r="AC1906" s="5"/>
      <c r="AD1906" s="5"/>
      <c r="AE1906" s="5"/>
      <c r="AF1906" s="5"/>
      <c r="AG1906" s="5"/>
      <c r="AH1906" s="5"/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28"/>
      <c r="AW1906" s="28"/>
    </row>
    <row r="1907" spans="2:49" ht="15.6" x14ac:dyDescent="0.3">
      <c r="B1907" s="9"/>
      <c r="C1907" s="9"/>
      <c r="D1907" s="9"/>
      <c r="E1907" s="9"/>
      <c r="F1907" s="9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  <c r="AA1907" s="5"/>
      <c r="AB1907" s="5"/>
      <c r="AC1907" s="5"/>
      <c r="AD1907" s="5"/>
      <c r="AE1907" s="5"/>
      <c r="AF1907" s="5"/>
      <c r="AG1907" s="5"/>
      <c r="AH1907" s="5"/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28"/>
      <c r="AW1907" s="28"/>
    </row>
    <row r="1908" spans="2:49" ht="15.6" x14ac:dyDescent="0.3">
      <c r="B1908" s="9"/>
      <c r="C1908" s="9"/>
      <c r="D1908" s="9"/>
      <c r="E1908" s="9"/>
      <c r="F1908" s="9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  <c r="AA1908" s="5"/>
      <c r="AB1908" s="5"/>
      <c r="AC1908" s="5"/>
      <c r="AD1908" s="5"/>
      <c r="AE1908" s="5"/>
      <c r="AF1908" s="5"/>
      <c r="AG1908" s="5"/>
      <c r="AH1908" s="5"/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28"/>
      <c r="AW1908" s="28"/>
    </row>
    <row r="1909" spans="2:49" ht="15.6" x14ac:dyDescent="0.3">
      <c r="B1909" s="9"/>
      <c r="C1909" s="9"/>
      <c r="D1909" s="9"/>
      <c r="E1909" s="9"/>
      <c r="F1909" s="9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  <c r="AA1909" s="5"/>
      <c r="AB1909" s="5"/>
      <c r="AC1909" s="5"/>
      <c r="AD1909" s="5"/>
      <c r="AE1909" s="5"/>
      <c r="AF1909" s="5"/>
      <c r="AG1909" s="5"/>
      <c r="AH1909" s="5"/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28"/>
      <c r="AW1909" s="28"/>
    </row>
    <row r="1910" spans="2:49" ht="15.6" x14ac:dyDescent="0.3">
      <c r="B1910" s="9"/>
      <c r="C1910" s="9"/>
      <c r="D1910" s="9"/>
      <c r="E1910" s="9"/>
      <c r="F1910" s="9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  <c r="AA1910" s="5"/>
      <c r="AB1910" s="5"/>
      <c r="AC1910" s="5"/>
      <c r="AD1910" s="5"/>
      <c r="AE1910" s="5"/>
      <c r="AF1910" s="5"/>
      <c r="AG1910" s="5"/>
      <c r="AH1910" s="5"/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28"/>
      <c r="AW1910" s="28"/>
    </row>
    <row r="1911" spans="2:49" ht="15.6" x14ac:dyDescent="0.3">
      <c r="B1911" s="9"/>
      <c r="C1911" s="9"/>
      <c r="D1911" s="9"/>
      <c r="E1911" s="9"/>
      <c r="F1911" s="9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  <c r="AA1911" s="5"/>
      <c r="AB1911" s="5"/>
      <c r="AC1911" s="5"/>
      <c r="AD1911" s="5"/>
      <c r="AE1911" s="5"/>
      <c r="AF1911" s="5"/>
      <c r="AG1911" s="5"/>
      <c r="AH1911" s="5"/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28"/>
      <c r="AW1911" s="28"/>
    </row>
    <row r="1912" spans="2:49" ht="15.6" x14ac:dyDescent="0.3">
      <c r="B1912" s="9"/>
      <c r="C1912" s="9"/>
      <c r="D1912" s="9"/>
      <c r="E1912" s="9"/>
      <c r="F1912" s="9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  <c r="AA1912" s="5"/>
      <c r="AB1912" s="5"/>
      <c r="AC1912" s="5"/>
      <c r="AD1912" s="5"/>
      <c r="AE1912" s="5"/>
      <c r="AF1912" s="5"/>
      <c r="AG1912" s="5"/>
      <c r="AH1912" s="5"/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28"/>
      <c r="AW1912" s="28"/>
    </row>
    <row r="1913" spans="2:49" ht="15.6" x14ac:dyDescent="0.3">
      <c r="B1913" s="9"/>
      <c r="C1913" s="9"/>
      <c r="D1913" s="9"/>
      <c r="E1913" s="9"/>
      <c r="F1913" s="9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  <c r="AA1913" s="5"/>
      <c r="AB1913" s="5"/>
      <c r="AC1913" s="5"/>
      <c r="AD1913" s="5"/>
      <c r="AE1913" s="5"/>
      <c r="AF1913" s="5"/>
      <c r="AG1913" s="5"/>
      <c r="AH1913" s="5"/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28"/>
      <c r="AW1913" s="28"/>
    </row>
    <row r="1914" spans="2:49" ht="15.6" x14ac:dyDescent="0.3">
      <c r="B1914" s="9"/>
      <c r="C1914" s="9"/>
      <c r="D1914" s="9"/>
      <c r="E1914" s="9"/>
      <c r="F1914" s="9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  <c r="AA1914" s="5"/>
      <c r="AB1914" s="5"/>
      <c r="AC1914" s="5"/>
      <c r="AD1914" s="5"/>
      <c r="AE1914" s="5"/>
      <c r="AF1914" s="5"/>
      <c r="AG1914" s="5"/>
      <c r="AH1914" s="5"/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28"/>
      <c r="AW1914" s="28"/>
    </row>
    <row r="1915" spans="2:49" ht="15.6" x14ac:dyDescent="0.3">
      <c r="B1915" s="9"/>
      <c r="C1915" s="9"/>
      <c r="D1915" s="9"/>
      <c r="E1915" s="9"/>
      <c r="F1915" s="9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  <c r="AA1915" s="5"/>
      <c r="AB1915" s="5"/>
      <c r="AC1915" s="5"/>
      <c r="AD1915" s="5"/>
      <c r="AE1915" s="5"/>
      <c r="AF1915" s="5"/>
      <c r="AG1915" s="5"/>
      <c r="AH1915" s="5"/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28"/>
      <c r="AW1915" s="28"/>
    </row>
    <row r="1916" spans="2:49" ht="15.6" x14ac:dyDescent="0.3">
      <c r="B1916" s="9"/>
      <c r="C1916" s="9"/>
      <c r="D1916" s="9"/>
      <c r="E1916" s="9"/>
      <c r="F1916" s="9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  <c r="AA1916" s="5"/>
      <c r="AB1916" s="5"/>
      <c r="AC1916" s="5"/>
      <c r="AD1916" s="5"/>
      <c r="AE1916" s="5"/>
      <c r="AF1916" s="5"/>
      <c r="AG1916" s="5"/>
      <c r="AH1916" s="5"/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28"/>
      <c r="AW1916" s="28"/>
    </row>
    <row r="1917" spans="2:49" ht="15.6" x14ac:dyDescent="0.3">
      <c r="B1917" s="9"/>
      <c r="C1917" s="9"/>
      <c r="D1917" s="9"/>
      <c r="E1917" s="9"/>
      <c r="F1917" s="9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  <c r="AA1917" s="5"/>
      <c r="AB1917" s="5"/>
      <c r="AC1917" s="5"/>
      <c r="AD1917" s="5"/>
      <c r="AE1917" s="5"/>
      <c r="AF1917" s="5"/>
      <c r="AG1917" s="5"/>
      <c r="AH1917" s="5"/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28"/>
      <c r="AW1917" s="28"/>
    </row>
    <row r="1918" spans="2:49" ht="15.6" x14ac:dyDescent="0.3">
      <c r="B1918" s="9"/>
      <c r="C1918" s="9"/>
      <c r="D1918" s="9"/>
      <c r="E1918" s="9"/>
      <c r="F1918" s="9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  <c r="Z1918" s="5"/>
      <c r="AA1918" s="5"/>
      <c r="AB1918" s="5"/>
      <c r="AC1918" s="5"/>
      <c r="AD1918" s="5"/>
      <c r="AE1918" s="5"/>
      <c r="AF1918" s="5"/>
      <c r="AG1918" s="5"/>
      <c r="AH1918" s="5"/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28"/>
      <c r="AW1918" s="28"/>
    </row>
    <row r="1919" spans="2:49" ht="15.6" x14ac:dyDescent="0.3">
      <c r="B1919" s="9"/>
      <c r="C1919" s="9"/>
      <c r="D1919" s="9"/>
      <c r="E1919" s="9"/>
      <c r="F1919" s="9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  <c r="AA1919" s="5"/>
      <c r="AB1919" s="5"/>
      <c r="AC1919" s="5"/>
      <c r="AD1919" s="5"/>
      <c r="AE1919" s="5"/>
      <c r="AF1919" s="5"/>
      <c r="AG1919" s="5"/>
      <c r="AH1919" s="5"/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28"/>
      <c r="AW1919" s="28"/>
    </row>
    <row r="1920" spans="2:49" ht="15.6" x14ac:dyDescent="0.3">
      <c r="B1920" s="9"/>
      <c r="C1920" s="9"/>
      <c r="D1920" s="9"/>
      <c r="E1920" s="9"/>
      <c r="F1920" s="9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  <c r="Z1920" s="5"/>
      <c r="AA1920" s="5"/>
      <c r="AB1920" s="5"/>
      <c r="AC1920" s="5"/>
      <c r="AD1920" s="5"/>
      <c r="AE1920" s="5"/>
      <c r="AF1920" s="5"/>
      <c r="AG1920" s="5"/>
      <c r="AH1920" s="5"/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28"/>
      <c r="AW1920" s="28"/>
    </row>
    <row r="1921" spans="2:49" ht="15.6" x14ac:dyDescent="0.3">
      <c r="B1921" s="9"/>
      <c r="C1921" s="9"/>
      <c r="D1921" s="9"/>
      <c r="E1921" s="9"/>
      <c r="F1921" s="9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  <c r="AA1921" s="5"/>
      <c r="AB1921" s="5"/>
      <c r="AC1921" s="5"/>
      <c r="AD1921" s="5"/>
      <c r="AE1921" s="5"/>
      <c r="AF1921" s="5"/>
      <c r="AG1921" s="5"/>
      <c r="AH1921" s="5"/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28"/>
      <c r="AW1921" s="28"/>
    </row>
    <row r="1922" spans="2:49" ht="15.6" x14ac:dyDescent="0.3">
      <c r="B1922" s="9"/>
      <c r="C1922" s="9"/>
      <c r="D1922" s="9"/>
      <c r="E1922" s="9"/>
      <c r="F1922" s="9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  <c r="Z1922" s="5"/>
      <c r="AA1922" s="5"/>
      <c r="AB1922" s="5"/>
      <c r="AC1922" s="5"/>
      <c r="AD1922" s="5"/>
      <c r="AE1922" s="5"/>
      <c r="AF1922" s="5"/>
      <c r="AG1922" s="5"/>
      <c r="AH1922" s="5"/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28"/>
      <c r="AW1922" s="28"/>
    </row>
    <row r="1923" spans="2:49" ht="15.6" x14ac:dyDescent="0.3">
      <c r="B1923" s="9"/>
      <c r="C1923" s="9"/>
      <c r="D1923" s="9"/>
      <c r="E1923" s="9"/>
      <c r="F1923" s="9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  <c r="AA1923" s="5"/>
      <c r="AB1923" s="5"/>
      <c r="AC1923" s="5"/>
      <c r="AD1923" s="5"/>
      <c r="AE1923" s="5"/>
      <c r="AF1923" s="5"/>
      <c r="AG1923" s="5"/>
      <c r="AH1923" s="5"/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28"/>
      <c r="AW1923" s="28"/>
    </row>
    <row r="1924" spans="2:49" ht="15.6" x14ac:dyDescent="0.3">
      <c r="B1924" s="9"/>
      <c r="C1924" s="9"/>
      <c r="D1924" s="9"/>
      <c r="E1924" s="9"/>
      <c r="F1924" s="9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  <c r="AA1924" s="5"/>
      <c r="AB1924" s="5"/>
      <c r="AC1924" s="5"/>
      <c r="AD1924" s="5"/>
      <c r="AE1924" s="5"/>
      <c r="AF1924" s="5"/>
      <c r="AG1924" s="5"/>
      <c r="AH1924" s="5"/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28"/>
      <c r="AW1924" s="28"/>
    </row>
    <row r="1925" spans="2:49" ht="15.6" x14ac:dyDescent="0.3">
      <c r="B1925" s="9"/>
      <c r="C1925" s="9"/>
      <c r="D1925" s="9"/>
      <c r="E1925" s="9"/>
      <c r="F1925" s="9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  <c r="AA1925" s="5"/>
      <c r="AB1925" s="5"/>
      <c r="AC1925" s="5"/>
      <c r="AD1925" s="5"/>
      <c r="AE1925" s="5"/>
      <c r="AF1925" s="5"/>
      <c r="AG1925" s="5"/>
      <c r="AH1925" s="5"/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28"/>
      <c r="AW1925" s="28"/>
    </row>
    <row r="1926" spans="2:49" ht="15.6" x14ac:dyDescent="0.3">
      <c r="B1926" s="9"/>
      <c r="C1926" s="9"/>
      <c r="D1926" s="9"/>
      <c r="E1926" s="9"/>
      <c r="F1926" s="9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  <c r="AA1926" s="5"/>
      <c r="AB1926" s="5"/>
      <c r="AC1926" s="5"/>
      <c r="AD1926" s="5"/>
      <c r="AE1926" s="5"/>
      <c r="AF1926" s="5"/>
      <c r="AG1926" s="5"/>
      <c r="AH1926" s="5"/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28"/>
      <c r="AW1926" s="28"/>
    </row>
    <row r="1927" spans="2:49" ht="15.6" x14ac:dyDescent="0.3">
      <c r="B1927" s="9"/>
      <c r="C1927" s="9"/>
      <c r="D1927" s="9"/>
      <c r="E1927" s="9"/>
      <c r="F1927" s="9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  <c r="AA1927" s="5"/>
      <c r="AB1927" s="5"/>
      <c r="AC1927" s="5"/>
      <c r="AD1927" s="5"/>
      <c r="AE1927" s="5"/>
      <c r="AF1927" s="5"/>
      <c r="AG1927" s="5"/>
      <c r="AH1927" s="5"/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28"/>
      <c r="AW1927" s="28"/>
    </row>
    <row r="1928" spans="2:49" ht="15.6" x14ac:dyDescent="0.3">
      <c r="B1928" s="9"/>
      <c r="C1928" s="9"/>
      <c r="D1928" s="9"/>
      <c r="E1928" s="9"/>
      <c r="F1928" s="9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  <c r="Z1928" s="5"/>
      <c r="AA1928" s="5"/>
      <c r="AB1928" s="5"/>
      <c r="AC1928" s="5"/>
      <c r="AD1928" s="5"/>
      <c r="AE1928" s="5"/>
      <c r="AF1928" s="5"/>
      <c r="AG1928" s="5"/>
      <c r="AH1928" s="5"/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28"/>
      <c r="AW1928" s="28"/>
    </row>
    <row r="1929" spans="2:49" ht="15.6" x14ac:dyDescent="0.3">
      <c r="B1929" s="9"/>
      <c r="C1929" s="9"/>
      <c r="D1929" s="9"/>
      <c r="E1929" s="9"/>
      <c r="F1929" s="9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  <c r="Z1929" s="5"/>
      <c r="AA1929" s="5"/>
      <c r="AB1929" s="5"/>
      <c r="AC1929" s="5"/>
      <c r="AD1929" s="5"/>
      <c r="AE1929" s="5"/>
      <c r="AF1929" s="5"/>
      <c r="AG1929" s="5"/>
      <c r="AH1929" s="5"/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28"/>
      <c r="AW1929" s="28"/>
    </row>
    <row r="1930" spans="2:49" ht="15.6" x14ac:dyDescent="0.3">
      <c r="B1930" s="9"/>
      <c r="C1930" s="9"/>
      <c r="D1930" s="9"/>
      <c r="E1930" s="9"/>
      <c r="F1930" s="9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  <c r="AA1930" s="5"/>
      <c r="AB1930" s="5"/>
      <c r="AC1930" s="5"/>
      <c r="AD1930" s="5"/>
      <c r="AE1930" s="5"/>
      <c r="AF1930" s="5"/>
      <c r="AG1930" s="5"/>
      <c r="AH1930" s="5"/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28"/>
      <c r="AW1930" s="28"/>
    </row>
    <row r="1931" spans="2:49" ht="15.6" x14ac:dyDescent="0.3">
      <c r="B1931" s="9"/>
      <c r="C1931" s="9"/>
      <c r="D1931" s="9"/>
      <c r="E1931" s="9"/>
      <c r="F1931" s="9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  <c r="AA1931" s="5"/>
      <c r="AB1931" s="5"/>
      <c r="AC1931" s="5"/>
      <c r="AD1931" s="5"/>
      <c r="AE1931" s="5"/>
      <c r="AF1931" s="5"/>
      <c r="AG1931" s="5"/>
      <c r="AH1931" s="5"/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28"/>
      <c r="AW1931" s="28"/>
    </row>
    <row r="1932" spans="2:49" ht="15.6" x14ac:dyDescent="0.3">
      <c r="B1932" s="9"/>
      <c r="C1932" s="9"/>
      <c r="D1932" s="9"/>
      <c r="E1932" s="9"/>
      <c r="F1932" s="9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  <c r="Z1932" s="5"/>
      <c r="AA1932" s="5"/>
      <c r="AB1932" s="5"/>
      <c r="AC1932" s="5"/>
      <c r="AD1932" s="5"/>
      <c r="AE1932" s="5"/>
      <c r="AF1932" s="5"/>
      <c r="AG1932" s="5"/>
      <c r="AH1932" s="5"/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28"/>
      <c r="AW1932" s="28"/>
    </row>
    <row r="1933" spans="2:49" ht="15.6" x14ac:dyDescent="0.3">
      <c r="B1933" s="9"/>
      <c r="C1933" s="9"/>
      <c r="D1933" s="9"/>
      <c r="E1933" s="9"/>
      <c r="F1933" s="9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  <c r="AA1933" s="5"/>
      <c r="AB1933" s="5"/>
      <c r="AC1933" s="5"/>
      <c r="AD1933" s="5"/>
      <c r="AE1933" s="5"/>
      <c r="AF1933" s="5"/>
      <c r="AG1933" s="5"/>
      <c r="AH1933" s="5"/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28"/>
      <c r="AW1933" s="28"/>
    </row>
    <row r="1934" spans="2:49" ht="15.6" x14ac:dyDescent="0.3">
      <c r="B1934" s="9"/>
      <c r="C1934" s="9"/>
      <c r="D1934" s="9"/>
      <c r="E1934" s="9"/>
      <c r="F1934" s="9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  <c r="AA1934" s="5"/>
      <c r="AB1934" s="5"/>
      <c r="AC1934" s="5"/>
      <c r="AD1934" s="5"/>
      <c r="AE1934" s="5"/>
      <c r="AF1934" s="5"/>
      <c r="AG1934" s="5"/>
      <c r="AH1934" s="5"/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28"/>
      <c r="AW1934" s="28"/>
    </row>
    <row r="1935" spans="2:49" ht="15.6" x14ac:dyDescent="0.3">
      <c r="B1935" s="9"/>
      <c r="C1935" s="9"/>
      <c r="D1935" s="9"/>
      <c r="E1935" s="9"/>
      <c r="F1935" s="9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  <c r="AA1935" s="5"/>
      <c r="AB1935" s="5"/>
      <c r="AC1935" s="5"/>
      <c r="AD1935" s="5"/>
      <c r="AE1935" s="5"/>
      <c r="AF1935" s="5"/>
      <c r="AG1935" s="5"/>
      <c r="AH1935" s="5"/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28"/>
      <c r="AW1935" s="28"/>
    </row>
    <row r="1936" spans="2:49" ht="15.6" x14ac:dyDescent="0.3">
      <c r="B1936" s="9"/>
      <c r="C1936" s="9"/>
      <c r="D1936" s="9"/>
      <c r="E1936" s="9"/>
      <c r="F1936" s="9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  <c r="Z1936" s="5"/>
      <c r="AA1936" s="5"/>
      <c r="AB1936" s="5"/>
      <c r="AC1936" s="5"/>
      <c r="AD1936" s="5"/>
      <c r="AE1936" s="5"/>
      <c r="AF1936" s="5"/>
      <c r="AG1936" s="5"/>
      <c r="AH1936" s="5"/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28"/>
      <c r="AW1936" s="28"/>
    </row>
    <row r="1937" spans="2:49" ht="15.6" x14ac:dyDescent="0.3">
      <c r="B1937" s="9"/>
      <c r="C1937" s="9"/>
      <c r="D1937" s="9"/>
      <c r="E1937" s="9"/>
      <c r="F1937" s="9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  <c r="AA1937" s="5"/>
      <c r="AB1937" s="5"/>
      <c r="AC1937" s="5"/>
      <c r="AD1937" s="5"/>
      <c r="AE1937" s="5"/>
      <c r="AF1937" s="5"/>
      <c r="AG1937" s="5"/>
      <c r="AH1937" s="5"/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28"/>
      <c r="AW1937" s="28"/>
    </row>
    <row r="1938" spans="2:49" ht="15.6" x14ac:dyDescent="0.3">
      <c r="B1938" s="9"/>
      <c r="C1938" s="9"/>
      <c r="D1938" s="9"/>
      <c r="E1938" s="9"/>
      <c r="F1938" s="9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  <c r="AA1938" s="5"/>
      <c r="AB1938" s="5"/>
      <c r="AC1938" s="5"/>
      <c r="AD1938" s="5"/>
      <c r="AE1938" s="5"/>
      <c r="AF1938" s="5"/>
      <c r="AG1938" s="5"/>
      <c r="AH1938" s="5"/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28"/>
      <c r="AW1938" s="28"/>
    </row>
    <row r="1939" spans="2:49" ht="15.6" x14ac:dyDescent="0.3">
      <c r="B1939" s="9"/>
      <c r="C1939" s="9"/>
      <c r="D1939" s="9"/>
      <c r="E1939" s="9"/>
      <c r="F1939" s="9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  <c r="AA1939" s="5"/>
      <c r="AB1939" s="5"/>
      <c r="AC1939" s="5"/>
      <c r="AD1939" s="5"/>
      <c r="AE1939" s="5"/>
      <c r="AF1939" s="5"/>
      <c r="AG1939" s="5"/>
      <c r="AH1939" s="5"/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28"/>
      <c r="AW1939" s="28"/>
    </row>
    <row r="1940" spans="2:49" ht="15.6" x14ac:dyDescent="0.3">
      <c r="B1940" s="9"/>
      <c r="C1940" s="9"/>
      <c r="D1940" s="9"/>
      <c r="E1940" s="9"/>
      <c r="F1940" s="9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  <c r="AA1940" s="5"/>
      <c r="AB1940" s="5"/>
      <c r="AC1940" s="5"/>
      <c r="AD1940" s="5"/>
      <c r="AE1940" s="5"/>
      <c r="AF1940" s="5"/>
      <c r="AG1940" s="5"/>
      <c r="AH1940" s="5"/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28"/>
      <c r="AW1940" s="28"/>
    </row>
    <row r="1941" spans="2:49" ht="15.6" x14ac:dyDescent="0.3">
      <c r="B1941" s="9"/>
      <c r="C1941" s="9"/>
      <c r="D1941" s="9"/>
      <c r="E1941" s="9"/>
      <c r="F1941" s="9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  <c r="AA1941" s="5"/>
      <c r="AB1941" s="5"/>
      <c r="AC1941" s="5"/>
      <c r="AD1941" s="5"/>
      <c r="AE1941" s="5"/>
      <c r="AF1941" s="5"/>
      <c r="AG1941" s="5"/>
      <c r="AH1941" s="5"/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28"/>
      <c r="AW1941" s="28"/>
    </row>
    <row r="1942" spans="2:49" ht="15.6" x14ac:dyDescent="0.3">
      <c r="B1942" s="9"/>
      <c r="C1942" s="9"/>
      <c r="D1942" s="9"/>
      <c r="E1942" s="9"/>
      <c r="F1942" s="9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  <c r="AA1942" s="5"/>
      <c r="AB1942" s="5"/>
      <c r="AC1942" s="5"/>
      <c r="AD1942" s="5"/>
      <c r="AE1942" s="5"/>
      <c r="AF1942" s="5"/>
      <c r="AG1942" s="5"/>
      <c r="AH1942" s="5"/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28"/>
      <c r="AW1942" s="28"/>
    </row>
    <row r="1943" spans="2:49" ht="15.6" x14ac:dyDescent="0.3">
      <c r="B1943" s="9"/>
      <c r="C1943" s="9"/>
      <c r="D1943" s="9"/>
      <c r="E1943" s="9"/>
      <c r="F1943" s="9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  <c r="AA1943" s="5"/>
      <c r="AB1943" s="5"/>
      <c r="AC1943" s="5"/>
      <c r="AD1943" s="5"/>
      <c r="AE1943" s="5"/>
      <c r="AF1943" s="5"/>
      <c r="AG1943" s="5"/>
      <c r="AH1943" s="5"/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28"/>
      <c r="AW1943" s="28"/>
    </row>
    <row r="1944" spans="2:49" ht="15.6" x14ac:dyDescent="0.3">
      <c r="B1944" s="9"/>
      <c r="C1944" s="9"/>
      <c r="D1944" s="9"/>
      <c r="E1944" s="9"/>
      <c r="F1944" s="9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  <c r="AA1944" s="5"/>
      <c r="AB1944" s="5"/>
      <c r="AC1944" s="5"/>
      <c r="AD1944" s="5"/>
      <c r="AE1944" s="5"/>
      <c r="AF1944" s="5"/>
      <c r="AG1944" s="5"/>
      <c r="AH1944" s="5"/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28"/>
      <c r="AW1944" s="28"/>
    </row>
    <row r="1945" spans="2:49" ht="15.6" x14ac:dyDescent="0.3">
      <c r="B1945" s="9"/>
      <c r="C1945" s="9"/>
      <c r="D1945" s="9"/>
      <c r="E1945" s="9"/>
      <c r="F1945" s="9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  <c r="AA1945" s="5"/>
      <c r="AB1945" s="5"/>
      <c r="AC1945" s="5"/>
      <c r="AD1945" s="5"/>
      <c r="AE1945" s="5"/>
      <c r="AF1945" s="5"/>
      <c r="AG1945" s="5"/>
      <c r="AH1945" s="5"/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28"/>
      <c r="AW1945" s="28"/>
    </row>
    <row r="1946" spans="2:49" ht="15.6" x14ac:dyDescent="0.3">
      <c r="B1946" s="9"/>
      <c r="C1946" s="9"/>
      <c r="D1946" s="9"/>
      <c r="E1946" s="9"/>
      <c r="F1946" s="9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  <c r="AA1946" s="5"/>
      <c r="AB1946" s="5"/>
      <c r="AC1946" s="5"/>
      <c r="AD1946" s="5"/>
      <c r="AE1946" s="5"/>
      <c r="AF1946" s="5"/>
      <c r="AG1946" s="5"/>
      <c r="AH1946" s="5"/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28"/>
      <c r="AW1946" s="28"/>
    </row>
    <row r="1947" spans="2:49" ht="15.6" x14ac:dyDescent="0.3">
      <c r="B1947" s="9"/>
      <c r="C1947" s="9"/>
      <c r="D1947" s="9"/>
      <c r="E1947" s="9"/>
      <c r="F1947" s="9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  <c r="AA1947" s="5"/>
      <c r="AB1947" s="5"/>
      <c r="AC1947" s="5"/>
      <c r="AD1947" s="5"/>
      <c r="AE1947" s="5"/>
      <c r="AF1947" s="5"/>
      <c r="AG1947" s="5"/>
      <c r="AH1947" s="5"/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28"/>
      <c r="AW1947" s="28"/>
    </row>
    <row r="1948" spans="2:49" ht="15.6" x14ac:dyDescent="0.3">
      <c r="B1948" s="9"/>
      <c r="C1948" s="9"/>
      <c r="D1948" s="9"/>
      <c r="E1948" s="9"/>
      <c r="F1948" s="9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  <c r="AA1948" s="5"/>
      <c r="AB1948" s="5"/>
      <c r="AC1948" s="5"/>
      <c r="AD1948" s="5"/>
      <c r="AE1948" s="5"/>
      <c r="AF1948" s="5"/>
      <c r="AG1948" s="5"/>
      <c r="AH1948" s="5"/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28"/>
      <c r="AW1948" s="28"/>
    </row>
    <row r="1949" spans="2:49" ht="15.6" x14ac:dyDescent="0.3">
      <c r="B1949" s="9"/>
      <c r="C1949" s="9"/>
      <c r="D1949" s="9"/>
      <c r="E1949" s="9"/>
      <c r="F1949" s="9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  <c r="AA1949" s="5"/>
      <c r="AB1949" s="5"/>
      <c r="AC1949" s="5"/>
      <c r="AD1949" s="5"/>
      <c r="AE1949" s="5"/>
      <c r="AF1949" s="5"/>
      <c r="AG1949" s="5"/>
      <c r="AH1949" s="5"/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28"/>
      <c r="AW1949" s="28"/>
    </row>
    <row r="1950" spans="2:49" ht="15.6" x14ac:dyDescent="0.3">
      <c r="B1950" s="9"/>
      <c r="C1950" s="9"/>
      <c r="D1950" s="9"/>
      <c r="E1950" s="9"/>
      <c r="F1950" s="9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  <c r="Z1950" s="5"/>
      <c r="AA1950" s="5"/>
      <c r="AB1950" s="5"/>
      <c r="AC1950" s="5"/>
      <c r="AD1950" s="5"/>
      <c r="AE1950" s="5"/>
      <c r="AF1950" s="5"/>
      <c r="AG1950" s="5"/>
      <c r="AH1950" s="5"/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28"/>
      <c r="AW1950" s="28"/>
    </row>
    <row r="1951" spans="2:49" ht="15.6" x14ac:dyDescent="0.3">
      <c r="B1951" s="9"/>
      <c r="C1951" s="9"/>
      <c r="D1951" s="9"/>
      <c r="E1951" s="9"/>
      <c r="F1951" s="9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  <c r="Z1951" s="5"/>
      <c r="AA1951" s="5"/>
      <c r="AB1951" s="5"/>
      <c r="AC1951" s="5"/>
      <c r="AD1951" s="5"/>
      <c r="AE1951" s="5"/>
      <c r="AF1951" s="5"/>
      <c r="AG1951" s="5"/>
      <c r="AH1951" s="5"/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28"/>
      <c r="AW1951" s="28"/>
    </row>
    <row r="1952" spans="2:49" ht="15.6" x14ac:dyDescent="0.3">
      <c r="B1952" s="9"/>
      <c r="C1952" s="9"/>
      <c r="D1952" s="9"/>
      <c r="E1952" s="9"/>
      <c r="F1952" s="9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  <c r="AA1952" s="5"/>
      <c r="AB1952" s="5"/>
      <c r="AC1952" s="5"/>
      <c r="AD1952" s="5"/>
      <c r="AE1952" s="5"/>
      <c r="AF1952" s="5"/>
      <c r="AG1952" s="5"/>
      <c r="AH1952" s="5"/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28"/>
      <c r="AW1952" s="28"/>
    </row>
    <row r="1953" spans="2:49" ht="15.6" x14ac:dyDescent="0.3">
      <c r="B1953" s="9"/>
      <c r="C1953" s="9"/>
      <c r="D1953" s="9"/>
      <c r="E1953" s="9"/>
      <c r="F1953" s="9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  <c r="AA1953" s="5"/>
      <c r="AB1953" s="5"/>
      <c r="AC1953" s="5"/>
      <c r="AD1953" s="5"/>
      <c r="AE1953" s="5"/>
      <c r="AF1953" s="5"/>
      <c r="AG1953" s="5"/>
      <c r="AH1953" s="5"/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28"/>
      <c r="AW1953" s="28"/>
    </row>
    <row r="1954" spans="2:49" ht="15.6" x14ac:dyDescent="0.3">
      <c r="B1954" s="9"/>
      <c r="C1954" s="9"/>
      <c r="D1954" s="9"/>
      <c r="E1954" s="9"/>
      <c r="F1954" s="9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  <c r="AA1954" s="5"/>
      <c r="AB1954" s="5"/>
      <c r="AC1954" s="5"/>
      <c r="AD1954" s="5"/>
      <c r="AE1954" s="5"/>
      <c r="AF1954" s="5"/>
      <c r="AG1954" s="5"/>
      <c r="AH1954" s="5"/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28"/>
      <c r="AW1954" s="28"/>
    </row>
    <row r="1955" spans="2:49" ht="15.6" x14ac:dyDescent="0.3">
      <c r="B1955" s="9"/>
      <c r="C1955" s="9"/>
      <c r="D1955" s="9"/>
      <c r="E1955" s="9"/>
      <c r="F1955" s="9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  <c r="AA1955" s="5"/>
      <c r="AB1955" s="5"/>
      <c r="AC1955" s="5"/>
      <c r="AD1955" s="5"/>
      <c r="AE1955" s="5"/>
      <c r="AF1955" s="5"/>
      <c r="AG1955" s="5"/>
      <c r="AH1955" s="5"/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28"/>
      <c r="AW1955" s="28"/>
    </row>
    <row r="1956" spans="2:49" ht="15.6" x14ac:dyDescent="0.3">
      <c r="B1956" s="9"/>
      <c r="C1956" s="9"/>
      <c r="D1956" s="9"/>
      <c r="E1956" s="9"/>
      <c r="F1956" s="9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  <c r="AA1956" s="5"/>
      <c r="AB1956" s="5"/>
      <c r="AC1956" s="5"/>
      <c r="AD1956" s="5"/>
      <c r="AE1956" s="5"/>
      <c r="AF1956" s="5"/>
      <c r="AG1956" s="5"/>
      <c r="AH1956" s="5"/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28"/>
      <c r="AW1956" s="28"/>
    </row>
    <row r="1957" spans="2:49" ht="15.6" x14ac:dyDescent="0.3">
      <c r="B1957" s="9"/>
      <c r="C1957" s="9"/>
      <c r="D1957" s="9"/>
      <c r="E1957" s="9"/>
      <c r="F1957" s="9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  <c r="AA1957" s="5"/>
      <c r="AB1957" s="5"/>
      <c r="AC1957" s="5"/>
      <c r="AD1957" s="5"/>
      <c r="AE1957" s="5"/>
      <c r="AF1957" s="5"/>
      <c r="AG1957" s="5"/>
      <c r="AH1957" s="5"/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28"/>
      <c r="AW1957" s="28"/>
    </row>
    <row r="1958" spans="2:49" ht="15.6" x14ac:dyDescent="0.3">
      <c r="B1958" s="9"/>
      <c r="C1958" s="9"/>
      <c r="D1958" s="9"/>
      <c r="E1958" s="9"/>
      <c r="F1958" s="9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  <c r="AA1958" s="5"/>
      <c r="AB1958" s="5"/>
      <c r="AC1958" s="5"/>
      <c r="AD1958" s="5"/>
      <c r="AE1958" s="5"/>
      <c r="AF1958" s="5"/>
      <c r="AG1958" s="5"/>
      <c r="AH1958" s="5"/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28"/>
      <c r="AW1958" s="28"/>
    </row>
    <row r="1959" spans="2:49" ht="15.6" x14ac:dyDescent="0.3">
      <c r="B1959" s="9"/>
      <c r="C1959" s="9"/>
      <c r="D1959" s="9"/>
      <c r="E1959" s="9"/>
      <c r="F1959" s="9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  <c r="AA1959" s="5"/>
      <c r="AB1959" s="5"/>
      <c r="AC1959" s="5"/>
      <c r="AD1959" s="5"/>
      <c r="AE1959" s="5"/>
      <c r="AF1959" s="5"/>
      <c r="AG1959" s="5"/>
      <c r="AH1959" s="5"/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28"/>
      <c r="AW1959" s="28"/>
    </row>
    <row r="1960" spans="2:49" ht="15.6" x14ac:dyDescent="0.3">
      <c r="B1960" s="9"/>
      <c r="C1960" s="9"/>
      <c r="D1960" s="9"/>
      <c r="E1960" s="9"/>
      <c r="F1960" s="9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  <c r="AA1960" s="5"/>
      <c r="AB1960" s="5"/>
      <c r="AC1960" s="5"/>
      <c r="AD1960" s="5"/>
      <c r="AE1960" s="5"/>
      <c r="AF1960" s="5"/>
      <c r="AG1960" s="5"/>
      <c r="AH1960" s="5"/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28"/>
      <c r="AW1960" s="28"/>
    </row>
    <row r="1961" spans="2:49" ht="15.6" x14ac:dyDescent="0.3">
      <c r="B1961" s="9"/>
      <c r="C1961" s="9"/>
      <c r="D1961" s="9"/>
      <c r="E1961" s="9"/>
      <c r="F1961" s="9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  <c r="AA1961" s="5"/>
      <c r="AB1961" s="5"/>
      <c r="AC1961" s="5"/>
      <c r="AD1961" s="5"/>
      <c r="AE1961" s="5"/>
      <c r="AF1961" s="5"/>
      <c r="AG1961" s="5"/>
      <c r="AH1961" s="5"/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28"/>
      <c r="AW1961" s="28"/>
    </row>
    <row r="1962" spans="2:49" ht="15.6" x14ac:dyDescent="0.3">
      <c r="B1962" s="9"/>
      <c r="C1962" s="9"/>
      <c r="D1962" s="9"/>
      <c r="E1962" s="9"/>
      <c r="F1962" s="9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  <c r="Z1962" s="5"/>
      <c r="AA1962" s="5"/>
      <c r="AB1962" s="5"/>
      <c r="AC1962" s="5"/>
      <c r="AD1962" s="5"/>
      <c r="AE1962" s="5"/>
      <c r="AF1962" s="5"/>
      <c r="AG1962" s="5"/>
      <c r="AH1962" s="5"/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28"/>
      <c r="AW1962" s="28"/>
    </row>
    <row r="1963" spans="2:49" ht="15.6" x14ac:dyDescent="0.3">
      <c r="B1963" s="9"/>
      <c r="C1963" s="9"/>
      <c r="D1963" s="9"/>
      <c r="E1963" s="9"/>
      <c r="F1963" s="9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  <c r="Z1963" s="5"/>
      <c r="AA1963" s="5"/>
      <c r="AB1963" s="5"/>
      <c r="AC1963" s="5"/>
      <c r="AD1963" s="5"/>
      <c r="AE1963" s="5"/>
      <c r="AF1963" s="5"/>
      <c r="AG1963" s="5"/>
      <c r="AH1963" s="5"/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28"/>
      <c r="AW1963" s="28"/>
    </row>
    <row r="1964" spans="2:49" ht="15.6" x14ac:dyDescent="0.3">
      <c r="B1964" s="9"/>
      <c r="C1964" s="9"/>
      <c r="D1964" s="9"/>
      <c r="E1964" s="9"/>
      <c r="F1964" s="9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  <c r="AA1964" s="5"/>
      <c r="AB1964" s="5"/>
      <c r="AC1964" s="5"/>
      <c r="AD1964" s="5"/>
      <c r="AE1964" s="5"/>
      <c r="AF1964" s="5"/>
      <c r="AG1964" s="5"/>
      <c r="AH1964" s="5"/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28"/>
      <c r="AW1964" s="28"/>
    </row>
    <row r="1965" spans="2:49" ht="15.6" x14ac:dyDescent="0.3">
      <c r="B1965" s="9"/>
      <c r="C1965" s="9"/>
      <c r="D1965" s="9"/>
      <c r="E1965" s="9"/>
      <c r="F1965" s="9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  <c r="AA1965" s="5"/>
      <c r="AB1965" s="5"/>
      <c r="AC1965" s="5"/>
      <c r="AD1965" s="5"/>
      <c r="AE1965" s="5"/>
      <c r="AF1965" s="5"/>
      <c r="AG1965" s="5"/>
      <c r="AH1965" s="5"/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28"/>
      <c r="AW1965" s="28"/>
    </row>
    <row r="1966" spans="2:49" ht="15.6" x14ac:dyDescent="0.3">
      <c r="B1966" s="9"/>
      <c r="C1966" s="9"/>
      <c r="D1966" s="9"/>
      <c r="E1966" s="9"/>
      <c r="F1966" s="9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  <c r="AA1966" s="5"/>
      <c r="AB1966" s="5"/>
      <c r="AC1966" s="5"/>
      <c r="AD1966" s="5"/>
      <c r="AE1966" s="5"/>
      <c r="AF1966" s="5"/>
      <c r="AG1966" s="5"/>
      <c r="AH1966" s="5"/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28"/>
      <c r="AW1966" s="28"/>
    </row>
    <row r="1967" spans="2:49" ht="15.6" x14ac:dyDescent="0.3">
      <c r="B1967" s="9"/>
      <c r="C1967" s="9"/>
      <c r="D1967" s="9"/>
      <c r="E1967" s="9"/>
      <c r="F1967" s="9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  <c r="AA1967" s="5"/>
      <c r="AB1967" s="5"/>
      <c r="AC1967" s="5"/>
      <c r="AD1967" s="5"/>
      <c r="AE1967" s="5"/>
      <c r="AF1967" s="5"/>
      <c r="AG1967" s="5"/>
      <c r="AH1967" s="5"/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28"/>
      <c r="AW1967" s="28"/>
    </row>
    <row r="1968" spans="2:49" ht="15.6" x14ac:dyDescent="0.3">
      <c r="B1968" s="9"/>
      <c r="C1968" s="9"/>
      <c r="D1968" s="9"/>
      <c r="E1968" s="9"/>
      <c r="F1968" s="9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  <c r="Z1968" s="5"/>
      <c r="AA1968" s="5"/>
      <c r="AB1968" s="5"/>
      <c r="AC1968" s="5"/>
      <c r="AD1968" s="5"/>
      <c r="AE1968" s="5"/>
      <c r="AF1968" s="5"/>
      <c r="AG1968" s="5"/>
      <c r="AH1968" s="5"/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28"/>
      <c r="AW1968" s="28"/>
    </row>
    <row r="1969" spans="2:49" ht="15.6" x14ac:dyDescent="0.3">
      <c r="B1969" s="9"/>
      <c r="C1969" s="9"/>
      <c r="D1969" s="9"/>
      <c r="E1969" s="9"/>
      <c r="F1969" s="9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  <c r="AA1969" s="5"/>
      <c r="AB1969" s="5"/>
      <c r="AC1969" s="5"/>
      <c r="AD1969" s="5"/>
      <c r="AE1969" s="5"/>
      <c r="AF1969" s="5"/>
      <c r="AG1969" s="5"/>
      <c r="AH1969" s="5"/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28"/>
      <c r="AW1969" s="28"/>
    </row>
    <row r="1970" spans="2:49" ht="15.6" x14ac:dyDescent="0.3">
      <c r="B1970" s="9"/>
      <c r="C1970" s="9"/>
      <c r="D1970" s="9"/>
      <c r="E1970" s="9"/>
      <c r="F1970" s="9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5"/>
      <c r="AA1970" s="5"/>
      <c r="AB1970" s="5"/>
      <c r="AC1970" s="5"/>
      <c r="AD1970" s="5"/>
      <c r="AE1970" s="5"/>
      <c r="AF1970" s="5"/>
      <c r="AG1970" s="5"/>
      <c r="AH1970" s="5"/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28"/>
      <c r="AW1970" s="28"/>
    </row>
    <row r="1971" spans="2:49" ht="15.6" x14ac:dyDescent="0.3">
      <c r="B1971" s="9"/>
      <c r="C1971" s="9"/>
      <c r="D1971" s="9"/>
      <c r="E1971" s="9"/>
      <c r="F1971" s="9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  <c r="Z1971" s="5"/>
      <c r="AA1971" s="5"/>
      <c r="AB1971" s="5"/>
      <c r="AC1971" s="5"/>
      <c r="AD1971" s="5"/>
      <c r="AE1971" s="5"/>
      <c r="AF1971" s="5"/>
      <c r="AG1971" s="5"/>
      <c r="AH1971" s="5"/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28"/>
      <c r="AW1971" s="28"/>
    </row>
    <row r="1972" spans="2:49" ht="15.6" x14ac:dyDescent="0.3">
      <c r="B1972" s="9"/>
      <c r="C1972" s="9"/>
      <c r="D1972" s="9"/>
      <c r="E1972" s="9"/>
      <c r="F1972" s="9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  <c r="AA1972" s="5"/>
      <c r="AB1972" s="5"/>
      <c r="AC1972" s="5"/>
      <c r="AD1972" s="5"/>
      <c r="AE1972" s="5"/>
      <c r="AF1972" s="5"/>
      <c r="AG1972" s="5"/>
      <c r="AH1972" s="5"/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28"/>
      <c r="AW1972" s="28"/>
    </row>
    <row r="1973" spans="2:49" ht="15.6" x14ac:dyDescent="0.3">
      <c r="B1973" s="9"/>
      <c r="C1973" s="9"/>
      <c r="D1973" s="9"/>
      <c r="E1973" s="9"/>
      <c r="F1973" s="9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  <c r="AA1973" s="5"/>
      <c r="AB1973" s="5"/>
      <c r="AC1973" s="5"/>
      <c r="AD1973" s="5"/>
      <c r="AE1973" s="5"/>
      <c r="AF1973" s="5"/>
      <c r="AG1973" s="5"/>
      <c r="AH1973" s="5"/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28"/>
      <c r="AW1973" s="28"/>
    </row>
    <row r="1974" spans="2:49" ht="15.6" x14ac:dyDescent="0.3">
      <c r="B1974" s="9"/>
      <c r="C1974" s="9"/>
      <c r="D1974" s="9"/>
      <c r="E1974" s="9"/>
      <c r="F1974" s="9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  <c r="AA1974" s="5"/>
      <c r="AB1974" s="5"/>
      <c r="AC1974" s="5"/>
      <c r="AD1974" s="5"/>
      <c r="AE1974" s="5"/>
      <c r="AF1974" s="5"/>
      <c r="AG1974" s="5"/>
      <c r="AH1974" s="5"/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28"/>
      <c r="AW1974" s="28"/>
    </row>
    <row r="1975" spans="2:49" ht="15.6" x14ac:dyDescent="0.3">
      <c r="B1975" s="9"/>
      <c r="C1975" s="9"/>
      <c r="D1975" s="9"/>
      <c r="E1975" s="9"/>
      <c r="F1975" s="9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  <c r="AA1975" s="5"/>
      <c r="AB1975" s="5"/>
      <c r="AC1975" s="5"/>
      <c r="AD1975" s="5"/>
      <c r="AE1975" s="5"/>
      <c r="AF1975" s="5"/>
      <c r="AG1975" s="5"/>
      <c r="AH1975" s="5"/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28"/>
      <c r="AW1975" s="28"/>
    </row>
    <row r="1976" spans="2:49" ht="15.6" x14ac:dyDescent="0.3">
      <c r="B1976" s="9"/>
      <c r="C1976" s="9"/>
      <c r="D1976" s="9"/>
      <c r="E1976" s="9"/>
      <c r="F1976" s="9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  <c r="AA1976" s="5"/>
      <c r="AB1976" s="5"/>
      <c r="AC1976" s="5"/>
      <c r="AD1976" s="5"/>
      <c r="AE1976" s="5"/>
      <c r="AF1976" s="5"/>
      <c r="AG1976" s="5"/>
      <c r="AH1976" s="5"/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28"/>
      <c r="AW1976" s="28"/>
    </row>
    <row r="1977" spans="2:49" ht="15.6" x14ac:dyDescent="0.3">
      <c r="B1977" s="9"/>
      <c r="C1977" s="9"/>
      <c r="D1977" s="9"/>
      <c r="E1977" s="9"/>
      <c r="F1977" s="9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  <c r="AA1977" s="5"/>
      <c r="AB1977" s="5"/>
      <c r="AC1977" s="5"/>
      <c r="AD1977" s="5"/>
      <c r="AE1977" s="5"/>
      <c r="AF1977" s="5"/>
      <c r="AG1977" s="5"/>
      <c r="AH1977" s="5"/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28"/>
      <c r="AW1977" s="28"/>
    </row>
    <row r="1978" spans="2:49" ht="15.6" x14ac:dyDescent="0.3">
      <c r="B1978" s="9"/>
      <c r="C1978" s="9"/>
      <c r="D1978" s="9"/>
      <c r="E1978" s="9"/>
      <c r="F1978" s="9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  <c r="AA1978" s="5"/>
      <c r="AB1978" s="5"/>
      <c r="AC1978" s="5"/>
      <c r="AD1978" s="5"/>
      <c r="AE1978" s="5"/>
      <c r="AF1978" s="5"/>
      <c r="AG1978" s="5"/>
      <c r="AH1978" s="5"/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28"/>
      <c r="AW1978" s="28"/>
    </row>
    <row r="1979" spans="2:49" ht="15.6" x14ac:dyDescent="0.3">
      <c r="B1979" s="9"/>
      <c r="C1979" s="9"/>
      <c r="D1979" s="9"/>
      <c r="E1979" s="9"/>
      <c r="F1979" s="9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  <c r="AA1979" s="5"/>
      <c r="AB1979" s="5"/>
      <c r="AC1979" s="5"/>
      <c r="AD1979" s="5"/>
      <c r="AE1979" s="5"/>
      <c r="AF1979" s="5"/>
      <c r="AG1979" s="5"/>
      <c r="AH1979" s="5"/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28"/>
      <c r="AW1979" s="28"/>
    </row>
    <row r="1980" spans="2:49" ht="15.6" x14ac:dyDescent="0.3">
      <c r="B1980" s="9"/>
      <c r="C1980" s="9"/>
      <c r="D1980" s="9"/>
      <c r="E1980" s="9"/>
      <c r="F1980" s="9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  <c r="AA1980" s="5"/>
      <c r="AB1980" s="5"/>
      <c r="AC1980" s="5"/>
      <c r="AD1980" s="5"/>
      <c r="AE1980" s="5"/>
      <c r="AF1980" s="5"/>
      <c r="AG1980" s="5"/>
      <c r="AH1980" s="5"/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28"/>
      <c r="AW1980" s="28"/>
    </row>
    <row r="1981" spans="2:49" ht="15.6" x14ac:dyDescent="0.3">
      <c r="B1981" s="9"/>
      <c r="C1981" s="9"/>
      <c r="D1981" s="9"/>
      <c r="E1981" s="9"/>
      <c r="F1981" s="9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  <c r="AA1981" s="5"/>
      <c r="AB1981" s="5"/>
      <c r="AC1981" s="5"/>
      <c r="AD1981" s="5"/>
      <c r="AE1981" s="5"/>
      <c r="AF1981" s="5"/>
      <c r="AG1981" s="5"/>
      <c r="AH1981" s="5"/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28"/>
      <c r="AW1981" s="28"/>
    </row>
    <row r="1982" spans="2:49" ht="15.6" x14ac:dyDescent="0.3">
      <c r="B1982" s="9"/>
      <c r="C1982" s="9"/>
      <c r="D1982" s="9"/>
      <c r="E1982" s="9"/>
      <c r="F1982" s="9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  <c r="AA1982" s="5"/>
      <c r="AB1982" s="5"/>
      <c r="AC1982" s="5"/>
      <c r="AD1982" s="5"/>
      <c r="AE1982" s="5"/>
      <c r="AF1982" s="5"/>
      <c r="AG1982" s="5"/>
      <c r="AH1982" s="5"/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28"/>
      <c r="AW1982" s="28"/>
    </row>
    <row r="1983" spans="2:49" ht="15.6" x14ac:dyDescent="0.3">
      <c r="B1983" s="9"/>
      <c r="C1983" s="9"/>
      <c r="D1983" s="9"/>
      <c r="E1983" s="9"/>
      <c r="F1983" s="9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  <c r="AA1983" s="5"/>
      <c r="AB1983" s="5"/>
      <c r="AC1983" s="5"/>
      <c r="AD1983" s="5"/>
      <c r="AE1983" s="5"/>
      <c r="AF1983" s="5"/>
      <c r="AG1983" s="5"/>
      <c r="AH1983" s="5"/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28"/>
      <c r="AW1983" s="28"/>
    </row>
    <row r="1984" spans="2:49" ht="15.6" x14ac:dyDescent="0.3">
      <c r="B1984" s="9"/>
      <c r="C1984" s="9"/>
      <c r="D1984" s="9"/>
      <c r="E1984" s="9"/>
      <c r="F1984" s="9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  <c r="AA1984" s="5"/>
      <c r="AB1984" s="5"/>
      <c r="AC1984" s="5"/>
      <c r="AD1984" s="5"/>
      <c r="AE1984" s="5"/>
      <c r="AF1984" s="5"/>
      <c r="AG1984" s="5"/>
      <c r="AH1984" s="5"/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28"/>
      <c r="AW1984" s="28"/>
    </row>
    <row r="1985" spans="2:49" ht="15.6" x14ac:dyDescent="0.3">
      <c r="B1985" s="9"/>
      <c r="C1985" s="9"/>
      <c r="D1985" s="9"/>
      <c r="E1985" s="9"/>
      <c r="F1985" s="9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  <c r="AA1985" s="5"/>
      <c r="AB1985" s="5"/>
      <c r="AC1985" s="5"/>
      <c r="AD1985" s="5"/>
      <c r="AE1985" s="5"/>
      <c r="AF1985" s="5"/>
      <c r="AG1985" s="5"/>
      <c r="AH1985" s="5"/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28"/>
      <c r="AW1985" s="28"/>
    </row>
    <row r="1986" spans="2:49" ht="15.6" x14ac:dyDescent="0.3">
      <c r="B1986" s="9"/>
      <c r="C1986" s="9"/>
      <c r="D1986" s="9"/>
      <c r="E1986" s="9"/>
      <c r="F1986" s="9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  <c r="AA1986" s="5"/>
      <c r="AB1986" s="5"/>
      <c r="AC1986" s="5"/>
      <c r="AD1986" s="5"/>
      <c r="AE1986" s="5"/>
      <c r="AF1986" s="5"/>
      <c r="AG1986" s="5"/>
      <c r="AH1986" s="5"/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28"/>
      <c r="AW1986" s="28"/>
    </row>
    <row r="1987" spans="2:49" ht="15.6" x14ac:dyDescent="0.3">
      <c r="B1987" s="9"/>
      <c r="C1987" s="9"/>
      <c r="D1987" s="9"/>
      <c r="E1987" s="9"/>
      <c r="F1987" s="9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  <c r="AA1987" s="5"/>
      <c r="AB1987" s="5"/>
      <c r="AC1987" s="5"/>
      <c r="AD1987" s="5"/>
      <c r="AE1987" s="5"/>
      <c r="AF1987" s="5"/>
      <c r="AG1987" s="5"/>
      <c r="AH1987" s="5"/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28"/>
      <c r="AW1987" s="28"/>
    </row>
    <row r="1988" spans="2:49" ht="15.6" x14ac:dyDescent="0.3">
      <c r="B1988" s="9"/>
      <c r="C1988" s="9"/>
      <c r="D1988" s="9"/>
      <c r="E1988" s="9"/>
      <c r="F1988" s="9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  <c r="AA1988" s="5"/>
      <c r="AB1988" s="5"/>
      <c r="AC1988" s="5"/>
      <c r="AD1988" s="5"/>
      <c r="AE1988" s="5"/>
      <c r="AF1988" s="5"/>
      <c r="AG1988" s="5"/>
      <c r="AH1988" s="5"/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28"/>
      <c r="AW1988" s="28"/>
    </row>
    <row r="1989" spans="2:49" ht="15.6" x14ac:dyDescent="0.3">
      <c r="B1989" s="9"/>
      <c r="C1989" s="9"/>
      <c r="D1989" s="9"/>
      <c r="E1989" s="9"/>
      <c r="F1989" s="9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  <c r="AA1989" s="5"/>
      <c r="AB1989" s="5"/>
      <c r="AC1989" s="5"/>
      <c r="AD1989" s="5"/>
      <c r="AE1989" s="5"/>
      <c r="AF1989" s="5"/>
      <c r="AG1989" s="5"/>
      <c r="AH1989" s="5"/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28"/>
      <c r="AW1989" s="28"/>
    </row>
    <row r="1990" spans="2:49" ht="15.6" x14ac:dyDescent="0.3">
      <c r="B1990" s="9"/>
      <c r="C1990" s="9"/>
      <c r="D1990" s="9"/>
      <c r="E1990" s="9"/>
      <c r="F1990" s="9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  <c r="AA1990" s="5"/>
      <c r="AB1990" s="5"/>
      <c r="AC1990" s="5"/>
      <c r="AD1990" s="5"/>
      <c r="AE1990" s="5"/>
      <c r="AF1990" s="5"/>
      <c r="AG1990" s="5"/>
      <c r="AH1990" s="5"/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28"/>
      <c r="AW1990" s="28"/>
    </row>
    <row r="1991" spans="2:49" ht="15.6" x14ac:dyDescent="0.3">
      <c r="B1991" s="9"/>
      <c r="C1991" s="9"/>
      <c r="D1991" s="9"/>
      <c r="E1991" s="9"/>
      <c r="F1991" s="9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  <c r="AA1991" s="5"/>
      <c r="AB1991" s="5"/>
      <c r="AC1991" s="5"/>
      <c r="AD1991" s="5"/>
      <c r="AE1991" s="5"/>
      <c r="AF1991" s="5"/>
      <c r="AG1991" s="5"/>
      <c r="AH1991" s="5"/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28"/>
      <c r="AW1991" s="28"/>
    </row>
    <row r="1992" spans="2:49" ht="15.6" x14ac:dyDescent="0.3">
      <c r="B1992" s="9"/>
      <c r="C1992" s="9"/>
      <c r="D1992" s="9"/>
      <c r="E1992" s="9"/>
      <c r="F1992" s="9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  <c r="AA1992" s="5"/>
      <c r="AB1992" s="5"/>
      <c r="AC1992" s="5"/>
      <c r="AD1992" s="5"/>
      <c r="AE1992" s="5"/>
      <c r="AF1992" s="5"/>
      <c r="AG1992" s="5"/>
      <c r="AH1992" s="5"/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28"/>
      <c r="AW1992" s="28"/>
    </row>
    <row r="1993" spans="2:49" ht="15.6" x14ac:dyDescent="0.3">
      <c r="B1993" s="9"/>
      <c r="C1993" s="9"/>
      <c r="D1993" s="9"/>
      <c r="E1993" s="9"/>
      <c r="F1993" s="9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  <c r="AA1993" s="5"/>
      <c r="AB1993" s="5"/>
      <c r="AC1993" s="5"/>
      <c r="AD1993" s="5"/>
      <c r="AE1993" s="5"/>
      <c r="AF1993" s="5"/>
      <c r="AG1993" s="5"/>
      <c r="AH1993" s="5"/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28"/>
      <c r="AW1993" s="28"/>
    </row>
    <row r="1994" spans="2:49" ht="15.6" x14ac:dyDescent="0.3">
      <c r="B1994" s="9"/>
      <c r="C1994" s="9"/>
      <c r="D1994" s="9"/>
      <c r="E1994" s="9"/>
      <c r="F1994" s="9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  <c r="AA1994" s="5"/>
      <c r="AB1994" s="5"/>
      <c r="AC1994" s="5"/>
      <c r="AD1994" s="5"/>
      <c r="AE1994" s="5"/>
      <c r="AF1994" s="5"/>
      <c r="AG1994" s="5"/>
      <c r="AH1994" s="5"/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28"/>
      <c r="AW1994" s="28"/>
    </row>
    <row r="1995" spans="2:49" ht="15.6" x14ac:dyDescent="0.3">
      <c r="B1995" s="9"/>
      <c r="C1995" s="9"/>
      <c r="D1995" s="9"/>
      <c r="E1995" s="9"/>
      <c r="F1995" s="9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  <c r="AA1995" s="5"/>
      <c r="AB1995" s="5"/>
      <c r="AC1995" s="5"/>
      <c r="AD1995" s="5"/>
      <c r="AE1995" s="5"/>
      <c r="AF1995" s="5"/>
      <c r="AG1995" s="5"/>
      <c r="AH1995" s="5"/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28"/>
      <c r="AW1995" s="28"/>
    </row>
    <row r="1996" spans="2:49" ht="15.6" x14ac:dyDescent="0.3">
      <c r="B1996" s="9"/>
      <c r="C1996" s="9"/>
      <c r="D1996" s="9"/>
      <c r="E1996" s="9"/>
      <c r="F1996" s="9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  <c r="AA1996" s="5"/>
      <c r="AB1996" s="5"/>
      <c r="AC1996" s="5"/>
      <c r="AD1996" s="5"/>
      <c r="AE1996" s="5"/>
      <c r="AF1996" s="5"/>
      <c r="AG1996" s="5"/>
      <c r="AH1996" s="5"/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28"/>
      <c r="AW1996" s="28"/>
    </row>
    <row r="1997" spans="2:49" ht="15.6" x14ac:dyDescent="0.3">
      <c r="B1997" s="9"/>
      <c r="C1997" s="9"/>
      <c r="D1997" s="9"/>
      <c r="E1997" s="9"/>
      <c r="F1997" s="9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  <c r="AA1997" s="5"/>
      <c r="AB1997" s="5"/>
      <c r="AC1997" s="5"/>
      <c r="AD1997" s="5"/>
      <c r="AE1997" s="5"/>
      <c r="AF1997" s="5"/>
      <c r="AG1997" s="5"/>
      <c r="AH1997" s="5"/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28"/>
      <c r="AW1997" s="28"/>
    </row>
    <row r="1998" spans="2:49" ht="15.6" x14ac:dyDescent="0.3">
      <c r="B1998" s="9"/>
      <c r="C1998" s="9"/>
      <c r="D1998" s="9"/>
      <c r="E1998" s="9"/>
      <c r="F1998" s="9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  <c r="AA1998" s="5"/>
      <c r="AB1998" s="5"/>
      <c r="AC1998" s="5"/>
      <c r="AD1998" s="5"/>
      <c r="AE1998" s="5"/>
      <c r="AF1998" s="5"/>
      <c r="AG1998" s="5"/>
      <c r="AH1998" s="5"/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28"/>
      <c r="AW1998" s="28"/>
    </row>
    <row r="1999" spans="2:49" ht="15.6" x14ac:dyDescent="0.3">
      <c r="B1999" s="9"/>
      <c r="C1999" s="9"/>
      <c r="D1999" s="9"/>
      <c r="E1999" s="9"/>
      <c r="F1999" s="9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  <c r="AA1999" s="5"/>
      <c r="AB1999" s="5"/>
      <c r="AC1999" s="5"/>
      <c r="AD1999" s="5"/>
      <c r="AE1999" s="5"/>
      <c r="AF1999" s="5"/>
      <c r="AG1999" s="5"/>
      <c r="AH1999" s="5"/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28"/>
      <c r="AW1999" s="28"/>
    </row>
    <row r="2000" spans="2:49" ht="15.6" x14ac:dyDescent="0.3">
      <c r="B2000" s="9"/>
      <c r="C2000" s="9"/>
      <c r="D2000" s="9"/>
      <c r="E2000" s="9"/>
      <c r="F2000" s="9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/>
      <c r="AA2000" s="5"/>
      <c r="AB2000" s="5"/>
      <c r="AC2000" s="5"/>
      <c r="AD2000" s="5"/>
      <c r="AE2000" s="5"/>
      <c r="AF2000" s="5"/>
      <c r="AG2000" s="5"/>
      <c r="AH2000" s="5"/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28"/>
      <c r="AW2000" s="28"/>
    </row>
    <row r="2001" spans="2:49" ht="15.6" x14ac:dyDescent="0.3">
      <c r="B2001" s="9"/>
      <c r="C2001" s="9"/>
      <c r="D2001" s="9"/>
      <c r="E2001" s="9"/>
      <c r="F2001" s="9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  <c r="Z2001" s="5"/>
      <c r="AA2001" s="5"/>
      <c r="AB2001" s="5"/>
      <c r="AC2001" s="5"/>
      <c r="AD2001" s="5"/>
      <c r="AE2001" s="5"/>
      <c r="AF2001" s="5"/>
      <c r="AG2001" s="5"/>
      <c r="AH2001" s="5"/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28"/>
      <c r="AW2001" s="28"/>
    </row>
    <row r="2002" spans="2:49" ht="15.6" x14ac:dyDescent="0.3">
      <c r="B2002" s="9"/>
      <c r="C2002" s="9"/>
      <c r="D2002" s="9"/>
      <c r="E2002" s="9"/>
      <c r="F2002" s="9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  <c r="Z2002" s="5"/>
      <c r="AA2002" s="5"/>
      <c r="AB2002" s="5"/>
      <c r="AC2002" s="5"/>
      <c r="AD2002" s="5"/>
      <c r="AE2002" s="5"/>
      <c r="AF2002" s="5"/>
      <c r="AG2002" s="5"/>
      <c r="AH2002" s="5"/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28"/>
      <c r="AW2002" s="28"/>
    </row>
    <row r="2003" spans="2:49" ht="15.6" x14ac:dyDescent="0.3">
      <c r="B2003" s="9"/>
      <c r="C2003" s="9"/>
      <c r="D2003" s="9"/>
      <c r="E2003" s="9"/>
      <c r="F2003" s="9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  <c r="Z2003" s="5"/>
      <c r="AA2003" s="5"/>
      <c r="AB2003" s="5"/>
      <c r="AC2003" s="5"/>
      <c r="AD2003" s="5"/>
      <c r="AE2003" s="5"/>
      <c r="AF2003" s="5"/>
      <c r="AG2003" s="5"/>
      <c r="AH2003" s="5"/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28"/>
      <c r="AW2003" s="28"/>
    </row>
    <row r="2004" spans="2:49" ht="15.6" x14ac:dyDescent="0.3">
      <c r="B2004" s="9"/>
      <c r="C2004" s="9"/>
      <c r="D2004" s="9"/>
      <c r="E2004" s="9"/>
      <c r="F2004" s="9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/>
      <c r="AA2004" s="5"/>
      <c r="AB2004" s="5"/>
      <c r="AC2004" s="5"/>
      <c r="AD2004" s="5"/>
      <c r="AE2004" s="5"/>
      <c r="AF2004" s="5"/>
      <c r="AG2004" s="5"/>
      <c r="AH2004" s="5"/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28"/>
      <c r="AW2004" s="28"/>
    </row>
    <row r="2005" spans="2:49" ht="15.6" x14ac:dyDescent="0.3">
      <c r="B2005" s="9"/>
      <c r="C2005" s="9"/>
      <c r="D2005" s="9"/>
      <c r="E2005" s="9"/>
      <c r="F2005" s="9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  <c r="Z2005" s="5"/>
      <c r="AA2005" s="5"/>
      <c r="AB2005" s="5"/>
      <c r="AC2005" s="5"/>
      <c r="AD2005" s="5"/>
      <c r="AE2005" s="5"/>
      <c r="AF2005" s="5"/>
      <c r="AG2005" s="5"/>
      <c r="AH2005" s="5"/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28"/>
      <c r="AW2005" s="28"/>
    </row>
    <row r="2006" spans="2:49" ht="15.6" x14ac:dyDescent="0.3">
      <c r="B2006" s="9"/>
      <c r="C2006" s="9"/>
      <c r="D2006" s="9"/>
      <c r="E2006" s="9"/>
      <c r="F2006" s="9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  <c r="AA2006" s="5"/>
      <c r="AB2006" s="5"/>
      <c r="AC2006" s="5"/>
      <c r="AD2006" s="5"/>
      <c r="AE2006" s="5"/>
      <c r="AF2006" s="5"/>
      <c r="AG2006" s="5"/>
      <c r="AH2006" s="5"/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28"/>
      <c r="AW2006" s="28"/>
    </row>
    <row r="2007" spans="2:49" ht="15.6" x14ac:dyDescent="0.3">
      <c r="B2007" s="9"/>
      <c r="C2007" s="9"/>
      <c r="D2007" s="9"/>
      <c r="E2007" s="9"/>
      <c r="F2007" s="9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  <c r="AA2007" s="5"/>
      <c r="AB2007" s="5"/>
      <c r="AC2007" s="5"/>
      <c r="AD2007" s="5"/>
      <c r="AE2007" s="5"/>
      <c r="AF2007" s="5"/>
      <c r="AG2007" s="5"/>
      <c r="AH2007" s="5"/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28"/>
      <c r="AW2007" s="28"/>
    </row>
    <row r="2008" spans="2:49" ht="15.6" x14ac:dyDescent="0.3">
      <c r="B2008" s="9"/>
      <c r="C2008" s="9"/>
      <c r="D2008" s="9"/>
      <c r="E2008" s="9"/>
      <c r="F2008" s="9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  <c r="Z2008" s="5"/>
      <c r="AA2008" s="5"/>
      <c r="AB2008" s="5"/>
      <c r="AC2008" s="5"/>
      <c r="AD2008" s="5"/>
      <c r="AE2008" s="5"/>
      <c r="AF2008" s="5"/>
      <c r="AG2008" s="5"/>
      <c r="AH2008" s="5"/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28"/>
      <c r="AW2008" s="28"/>
    </row>
    <row r="2009" spans="2:49" ht="15.6" x14ac:dyDescent="0.3">
      <c r="B2009" s="9"/>
      <c r="C2009" s="9"/>
      <c r="D2009" s="9"/>
      <c r="E2009" s="9"/>
      <c r="F2009" s="9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5"/>
      <c r="Y2009" s="5"/>
      <c r="Z2009" s="5"/>
      <c r="AA2009" s="5"/>
      <c r="AB2009" s="5"/>
      <c r="AC2009" s="5"/>
      <c r="AD2009" s="5"/>
      <c r="AE2009" s="5"/>
      <c r="AF2009" s="5"/>
      <c r="AG2009" s="5"/>
      <c r="AH2009" s="5"/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28"/>
      <c r="AW2009" s="28"/>
    </row>
    <row r="2010" spans="2:49" ht="15.6" x14ac:dyDescent="0.3">
      <c r="B2010" s="9"/>
      <c r="C2010" s="9"/>
      <c r="D2010" s="9"/>
      <c r="E2010" s="9"/>
      <c r="F2010" s="9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  <c r="AA2010" s="5"/>
      <c r="AB2010" s="5"/>
      <c r="AC2010" s="5"/>
      <c r="AD2010" s="5"/>
      <c r="AE2010" s="5"/>
      <c r="AF2010" s="5"/>
      <c r="AG2010" s="5"/>
      <c r="AH2010" s="5"/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28"/>
      <c r="AW2010" s="28"/>
    </row>
    <row r="2011" spans="2:49" ht="15.6" x14ac:dyDescent="0.3">
      <c r="B2011" s="9"/>
      <c r="C2011" s="9"/>
      <c r="D2011" s="9"/>
      <c r="E2011" s="9"/>
      <c r="F2011" s="9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  <c r="AA2011" s="5"/>
      <c r="AB2011" s="5"/>
      <c r="AC2011" s="5"/>
      <c r="AD2011" s="5"/>
      <c r="AE2011" s="5"/>
      <c r="AF2011" s="5"/>
      <c r="AG2011" s="5"/>
      <c r="AH2011" s="5"/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28"/>
      <c r="AW2011" s="28"/>
    </row>
    <row r="2012" spans="2:49" ht="15.6" x14ac:dyDescent="0.3">
      <c r="B2012" s="9"/>
      <c r="C2012" s="9"/>
      <c r="D2012" s="9"/>
      <c r="E2012" s="9"/>
      <c r="F2012" s="9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5"/>
      <c r="Y2012" s="5"/>
      <c r="Z2012" s="5"/>
      <c r="AA2012" s="5"/>
      <c r="AB2012" s="5"/>
      <c r="AC2012" s="5"/>
      <c r="AD2012" s="5"/>
      <c r="AE2012" s="5"/>
      <c r="AF2012" s="5"/>
      <c r="AG2012" s="5"/>
      <c r="AH2012" s="5"/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28"/>
      <c r="AW2012" s="28"/>
    </row>
    <row r="2013" spans="2:49" ht="15.6" x14ac:dyDescent="0.3">
      <c r="B2013" s="9"/>
      <c r="C2013" s="9"/>
      <c r="D2013" s="9"/>
      <c r="E2013" s="9"/>
      <c r="F2013" s="9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  <c r="AA2013" s="5"/>
      <c r="AB2013" s="5"/>
      <c r="AC2013" s="5"/>
      <c r="AD2013" s="5"/>
      <c r="AE2013" s="5"/>
      <c r="AF2013" s="5"/>
      <c r="AG2013" s="5"/>
      <c r="AH2013" s="5"/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28"/>
      <c r="AW2013" s="28"/>
    </row>
    <row r="2014" spans="2:49" ht="15.6" x14ac:dyDescent="0.3">
      <c r="B2014" s="9"/>
      <c r="C2014" s="9"/>
      <c r="D2014" s="9"/>
      <c r="E2014" s="9"/>
      <c r="F2014" s="9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  <c r="AA2014" s="5"/>
      <c r="AB2014" s="5"/>
      <c r="AC2014" s="5"/>
      <c r="AD2014" s="5"/>
      <c r="AE2014" s="5"/>
      <c r="AF2014" s="5"/>
      <c r="AG2014" s="5"/>
      <c r="AH2014" s="5"/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28"/>
      <c r="AW2014" s="28"/>
    </row>
    <row r="2015" spans="2:49" ht="15.6" x14ac:dyDescent="0.3">
      <c r="B2015" s="9"/>
      <c r="C2015" s="9"/>
      <c r="D2015" s="9"/>
      <c r="E2015" s="9"/>
      <c r="F2015" s="9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  <c r="AA2015" s="5"/>
      <c r="AB2015" s="5"/>
      <c r="AC2015" s="5"/>
      <c r="AD2015" s="5"/>
      <c r="AE2015" s="5"/>
      <c r="AF2015" s="5"/>
      <c r="AG2015" s="5"/>
      <c r="AH2015" s="5"/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28"/>
      <c r="AW2015" s="28"/>
    </row>
    <row r="2016" spans="2:49" ht="15.6" x14ac:dyDescent="0.3">
      <c r="B2016" s="9"/>
      <c r="C2016" s="9"/>
      <c r="D2016" s="9"/>
      <c r="E2016" s="9"/>
      <c r="F2016" s="9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5"/>
      <c r="Y2016" s="5"/>
      <c r="Z2016" s="5"/>
      <c r="AA2016" s="5"/>
      <c r="AB2016" s="5"/>
      <c r="AC2016" s="5"/>
      <c r="AD2016" s="5"/>
      <c r="AE2016" s="5"/>
      <c r="AF2016" s="5"/>
      <c r="AG2016" s="5"/>
      <c r="AH2016" s="5"/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28"/>
      <c r="AW2016" s="28"/>
    </row>
    <row r="2017" spans="2:49" ht="15.6" x14ac:dyDescent="0.3">
      <c r="B2017" s="9"/>
      <c r="C2017" s="9"/>
      <c r="D2017" s="9"/>
      <c r="E2017" s="9"/>
      <c r="F2017" s="9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5"/>
      <c r="Y2017" s="5"/>
      <c r="Z2017" s="5"/>
      <c r="AA2017" s="5"/>
      <c r="AB2017" s="5"/>
      <c r="AC2017" s="5"/>
      <c r="AD2017" s="5"/>
      <c r="AE2017" s="5"/>
      <c r="AF2017" s="5"/>
      <c r="AG2017" s="5"/>
      <c r="AH2017" s="5"/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28"/>
      <c r="AW2017" s="28"/>
    </row>
    <row r="2018" spans="2:49" ht="15.6" x14ac:dyDescent="0.3">
      <c r="B2018" s="9"/>
      <c r="C2018" s="9"/>
      <c r="D2018" s="9"/>
      <c r="E2018" s="9"/>
      <c r="F2018" s="9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  <c r="AA2018" s="5"/>
      <c r="AB2018" s="5"/>
      <c r="AC2018" s="5"/>
      <c r="AD2018" s="5"/>
      <c r="AE2018" s="5"/>
      <c r="AF2018" s="5"/>
      <c r="AG2018" s="5"/>
      <c r="AH2018" s="5"/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28"/>
      <c r="AW2018" s="28"/>
    </row>
    <row r="2019" spans="2:49" ht="15.6" x14ac:dyDescent="0.3">
      <c r="B2019" s="9"/>
      <c r="C2019" s="9"/>
      <c r="D2019" s="9"/>
      <c r="E2019" s="9"/>
      <c r="F2019" s="9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  <c r="AA2019" s="5"/>
      <c r="AB2019" s="5"/>
      <c r="AC2019" s="5"/>
      <c r="AD2019" s="5"/>
      <c r="AE2019" s="5"/>
      <c r="AF2019" s="5"/>
      <c r="AG2019" s="5"/>
      <c r="AH2019" s="5"/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28"/>
      <c r="AW2019" s="28"/>
    </row>
    <row r="2020" spans="2:49" ht="15.6" x14ac:dyDescent="0.3">
      <c r="B2020" s="9"/>
      <c r="C2020" s="9"/>
      <c r="D2020" s="9"/>
      <c r="E2020" s="9"/>
      <c r="F2020" s="9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  <c r="AA2020" s="5"/>
      <c r="AB2020" s="5"/>
      <c r="AC2020" s="5"/>
      <c r="AD2020" s="5"/>
      <c r="AE2020" s="5"/>
      <c r="AF2020" s="5"/>
      <c r="AG2020" s="5"/>
      <c r="AH2020" s="5"/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28"/>
      <c r="AW2020" s="28"/>
    </row>
    <row r="2021" spans="2:49" ht="15.6" x14ac:dyDescent="0.3">
      <c r="B2021" s="9"/>
      <c r="C2021" s="9"/>
      <c r="D2021" s="9"/>
      <c r="E2021" s="9"/>
      <c r="F2021" s="9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  <c r="AA2021" s="5"/>
      <c r="AB2021" s="5"/>
      <c r="AC2021" s="5"/>
      <c r="AD2021" s="5"/>
      <c r="AE2021" s="5"/>
      <c r="AF2021" s="5"/>
      <c r="AG2021" s="5"/>
      <c r="AH2021" s="5"/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28"/>
      <c r="AW2021" s="28"/>
    </row>
    <row r="2022" spans="2:49" ht="15.6" x14ac:dyDescent="0.3">
      <c r="B2022" s="9"/>
      <c r="C2022" s="9"/>
      <c r="D2022" s="9"/>
      <c r="E2022" s="9"/>
      <c r="F2022" s="9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  <c r="AA2022" s="5"/>
      <c r="AB2022" s="5"/>
      <c r="AC2022" s="5"/>
      <c r="AD2022" s="5"/>
      <c r="AE2022" s="5"/>
      <c r="AF2022" s="5"/>
      <c r="AG2022" s="5"/>
      <c r="AH2022" s="5"/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28"/>
      <c r="AW2022" s="28"/>
    </row>
    <row r="2023" spans="2:49" ht="15.6" x14ac:dyDescent="0.3">
      <c r="B2023" s="9"/>
      <c r="C2023" s="9"/>
      <c r="D2023" s="9"/>
      <c r="E2023" s="9"/>
      <c r="F2023" s="9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  <c r="AA2023" s="5"/>
      <c r="AB2023" s="5"/>
      <c r="AC2023" s="5"/>
      <c r="AD2023" s="5"/>
      <c r="AE2023" s="5"/>
      <c r="AF2023" s="5"/>
      <c r="AG2023" s="5"/>
      <c r="AH2023" s="5"/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28"/>
      <c r="AW2023" s="28"/>
    </row>
    <row r="2024" spans="2:49" ht="15.6" x14ac:dyDescent="0.3">
      <c r="B2024" s="9"/>
      <c r="C2024" s="9"/>
      <c r="D2024" s="9"/>
      <c r="E2024" s="9"/>
      <c r="F2024" s="9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  <c r="AA2024" s="5"/>
      <c r="AB2024" s="5"/>
      <c r="AC2024" s="5"/>
      <c r="AD2024" s="5"/>
      <c r="AE2024" s="5"/>
      <c r="AF2024" s="5"/>
      <c r="AG2024" s="5"/>
      <c r="AH2024" s="5"/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28"/>
      <c r="AW2024" s="28"/>
    </row>
    <row r="2025" spans="2:49" ht="15.6" x14ac:dyDescent="0.3">
      <c r="B2025" s="9"/>
      <c r="C2025" s="9"/>
      <c r="D2025" s="9"/>
      <c r="E2025" s="9"/>
      <c r="F2025" s="9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  <c r="AA2025" s="5"/>
      <c r="AB2025" s="5"/>
      <c r="AC2025" s="5"/>
      <c r="AD2025" s="5"/>
      <c r="AE2025" s="5"/>
      <c r="AF2025" s="5"/>
      <c r="AG2025" s="5"/>
      <c r="AH2025" s="5"/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28"/>
      <c r="AW2025" s="28"/>
    </row>
    <row r="2026" spans="2:49" ht="15.6" x14ac:dyDescent="0.3">
      <c r="B2026" s="9"/>
      <c r="C2026" s="9"/>
      <c r="D2026" s="9"/>
      <c r="E2026" s="9"/>
      <c r="F2026" s="9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5"/>
      <c r="Y2026" s="5"/>
      <c r="Z2026" s="5"/>
      <c r="AA2026" s="5"/>
      <c r="AB2026" s="5"/>
      <c r="AC2026" s="5"/>
      <c r="AD2026" s="5"/>
      <c r="AE2026" s="5"/>
      <c r="AF2026" s="5"/>
      <c r="AG2026" s="5"/>
      <c r="AH2026" s="5"/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28"/>
      <c r="AW2026" s="28"/>
    </row>
    <row r="2027" spans="2:49" ht="15.6" x14ac:dyDescent="0.3">
      <c r="B2027" s="9"/>
      <c r="C2027" s="9"/>
      <c r="D2027" s="9"/>
      <c r="E2027" s="9"/>
      <c r="F2027" s="9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5"/>
      <c r="Y2027" s="5"/>
      <c r="Z2027" s="5"/>
      <c r="AA2027" s="5"/>
      <c r="AB2027" s="5"/>
      <c r="AC2027" s="5"/>
      <c r="AD2027" s="5"/>
      <c r="AE2027" s="5"/>
      <c r="AF2027" s="5"/>
      <c r="AG2027" s="5"/>
      <c r="AH2027" s="5"/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28"/>
      <c r="AW2027" s="28"/>
    </row>
    <row r="2028" spans="2:49" ht="15.6" x14ac:dyDescent="0.3">
      <c r="B2028" s="9"/>
      <c r="C2028" s="9"/>
      <c r="D2028" s="9"/>
      <c r="E2028" s="9"/>
      <c r="F2028" s="9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5"/>
      <c r="Y2028" s="5"/>
      <c r="Z2028" s="5"/>
      <c r="AA2028" s="5"/>
      <c r="AB2028" s="5"/>
      <c r="AC2028" s="5"/>
      <c r="AD2028" s="5"/>
      <c r="AE2028" s="5"/>
      <c r="AF2028" s="5"/>
      <c r="AG2028" s="5"/>
      <c r="AH2028" s="5"/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28"/>
      <c r="AW2028" s="28"/>
    </row>
    <row r="2029" spans="2:49" ht="15.6" x14ac:dyDescent="0.3">
      <c r="B2029" s="9"/>
      <c r="C2029" s="9"/>
      <c r="D2029" s="9"/>
      <c r="E2029" s="9"/>
      <c r="F2029" s="9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5"/>
      <c r="Y2029" s="5"/>
      <c r="Z2029" s="5"/>
      <c r="AA2029" s="5"/>
      <c r="AB2029" s="5"/>
      <c r="AC2029" s="5"/>
      <c r="AD2029" s="5"/>
      <c r="AE2029" s="5"/>
      <c r="AF2029" s="5"/>
      <c r="AG2029" s="5"/>
      <c r="AH2029" s="5"/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28"/>
      <c r="AW2029" s="28"/>
    </row>
    <row r="2030" spans="2:49" ht="15.6" x14ac:dyDescent="0.3">
      <c r="B2030" s="9"/>
      <c r="C2030" s="9"/>
      <c r="D2030" s="9"/>
      <c r="E2030" s="9"/>
      <c r="F2030" s="9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5"/>
      <c r="Y2030" s="5"/>
      <c r="Z2030" s="5"/>
      <c r="AA2030" s="5"/>
      <c r="AB2030" s="5"/>
      <c r="AC2030" s="5"/>
      <c r="AD2030" s="5"/>
      <c r="AE2030" s="5"/>
      <c r="AF2030" s="5"/>
      <c r="AG2030" s="5"/>
      <c r="AH2030" s="5"/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28"/>
      <c r="AW2030" s="28"/>
    </row>
    <row r="2031" spans="2:49" ht="15.6" x14ac:dyDescent="0.3">
      <c r="B2031" s="9"/>
      <c r="C2031" s="9"/>
      <c r="D2031" s="9"/>
      <c r="E2031" s="9"/>
      <c r="F2031" s="9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5"/>
      <c r="Y2031" s="5"/>
      <c r="Z2031" s="5"/>
      <c r="AA2031" s="5"/>
      <c r="AB2031" s="5"/>
      <c r="AC2031" s="5"/>
      <c r="AD2031" s="5"/>
      <c r="AE2031" s="5"/>
      <c r="AF2031" s="5"/>
      <c r="AG2031" s="5"/>
      <c r="AH2031" s="5"/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28"/>
      <c r="AW2031" s="28"/>
    </row>
    <row r="2032" spans="2:49" ht="15.6" x14ac:dyDescent="0.3">
      <c r="B2032" s="9"/>
      <c r="C2032" s="9"/>
      <c r="D2032" s="9"/>
      <c r="E2032" s="9"/>
      <c r="F2032" s="9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/>
      <c r="AA2032" s="5"/>
      <c r="AB2032" s="5"/>
      <c r="AC2032" s="5"/>
      <c r="AD2032" s="5"/>
      <c r="AE2032" s="5"/>
      <c r="AF2032" s="5"/>
      <c r="AG2032" s="5"/>
      <c r="AH2032" s="5"/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28"/>
      <c r="AW2032" s="28"/>
    </row>
    <row r="2033" spans="2:49" ht="15.6" x14ac:dyDescent="0.3">
      <c r="B2033" s="9"/>
      <c r="C2033" s="9"/>
      <c r="D2033" s="9"/>
      <c r="E2033" s="9"/>
      <c r="F2033" s="9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5"/>
      <c r="Y2033" s="5"/>
      <c r="Z2033" s="5"/>
      <c r="AA2033" s="5"/>
      <c r="AB2033" s="5"/>
      <c r="AC2033" s="5"/>
      <c r="AD2033" s="5"/>
      <c r="AE2033" s="5"/>
      <c r="AF2033" s="5"/>
      <c r="AG2033" s="5"/>
      <c r="AH2033" s="5"/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28"/>
      <c r="AW2033" s="28"/>
    </row>
    <row r="2034" spans="2:49" ht="15.6" x14ac:dyDescent="0.3">
      <c r="B2034" s="9"/>
      <c r="C2034" s="9"/>
      <c r="D2034" s="9"/>
      <c r="E2034" s="9"/>
      <c r="F2034" s="9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5"/>
      <c r="Y2034" s="5"/>
      <c r="Z2034" s="5"/>
      <c r="AA2034" s="5"/>
      <c r="AB2034" s="5"/>
      <c r="AC2034" s="5"/>
      <c r="AD2034" s="5"/>
      <c r="AE2034" s="5"/>
      <c r="AF2034" s="5"/>
      <c r="AG2034" s="5"/>
      <c r="AH2034" s="5"/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28"/>
      <c r="AW2034" s="28"/>
    </row>
    <row r="2035" spans="2:49" ht="15.6" x14ac:dyDescent="0.3">
      <c r="B2035" s="9"/>
      <c r="C2035" s="9"/>
      <c r="D2035" s="9"/>
      <c r="E2035" s="9"/>
      <c r="F2035" s="9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5"/>
      <c r="Y2035" s="5"/>
      <c r="Z2035" s="5"/>
      <c r="AA2035" s="5"/>
      <c r="AB2035" s="5"/>
      <c r="AC2035" s="5"/>
      <c r="AD2035" s="5"/>
      <c r="AE2035" s="5"/>
      <c r="AF2035" s="5"/>
      <c r="AG2035" s="5"/>
      <c r="AH2035" s="5"/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28"/>
      <c r="AW2035" s="28"/>
    </row>
    <row r="2036" spans="2:49" ht="15.6" x14ac:dyDescent="0.3">
      <c r="B2036" s="9"/>
      <c r="C2036" s="9"/>
      <c r="D2036" s="9"/>
      <c r="E2036" s="9"/>
      <c r="F2036" s="9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  <c r="AA2036" s="5"/>
      <c r="AB2036" s="5"/>
      <c r="AC2036" s="5"/>
      <c r="AD2036" s="5"/>
      <c r="AE2036" s="5"/>
      <c r="AF2036" s="5"/>
      <c r="AG2036" s="5"/>
      <c r="AH2036" s="5"/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28"/>
      <c r="AW2036" s="28"/>
    </row>
    <row r="2037" spans="2:49" ht="15.6" x14ac:dyDescent="0.3">
      <c r="B2037" s="9"/>
      <c r="C2037" s="9"/>
      <c r="D2037" s="9"/>
      <c r="E2037" s="9"/>
      <c r="F2037" s="9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  <c r="AA2037" s="5"/>
      <c r="AB2037" s="5"/>
      <c r="AC2037" s="5"/>
      <c r="AD2037" s="5"/>
      <c r="AE2037" s="5"/>
      <c r="AF2037" s="5"/>
      <c r="AG2037" s="5"/>
      <c r="AH2037" s="5"/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28"/>
      <c r="AW2037" s="28"/>
    </row>
    <row r="2038" spans="2:49" ht="15.6" x14ac:dyDescent="0.3">
      <c r="B2038" s="9"/>
      <c r="C2038" s="9"/>
      <c r="D2038" s="9"/>
      <c r="E2038" s="9"/>
      <c r="F2038" s="9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5"/>
      <c r="Y2038" s="5"/>
      <c r="Z2038" s="5"/>
      <c r="AA2038" s="5"/>
      <c r="AB2038" s="5"/>
      <c r="AC2038" s="5"/>
      <c r="AD2038" s="5"/>
      <c r="AE2038" s="5"/>
      <c r="AF2038" s="5"/>
      <c r="AG2038" s="5"/>
      <c r="AH2038" s="5"/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28"/>
      <c r="AW2038" s="28"/>
    </row>
    <row r="2039" spans="2:49" ht="15.6" x14ac:dyDescent="0.3">
      <c r="B2039" s="9"/>
      <c r="C2039" s="9"/>
      <c r="D2039" s="9"/>
      <c r="E2039" s="9"/>
      <c r="F2039" s="9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5"/>
      <c r="Y2039" s="5"/>
      <c r="Z2039" s="5"/>
      <c r="AA2039" s="5"/>
      <c r="AB2039" s="5"/>
      <c r="AC2039" s="5"/>
      <c r="AD2039" s="5"/>
      <c r="AE2039" s="5"/>
      <c r="AF2039" s="5"/>
      <c r="AG2039" s="5"/>
      <c r="AH2039" s="5"/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28"/>
      <c r="AW2039" s="28"/>
    </row>
    <row r="2040" spans="2:49" ht="15.6" x14ac:dyDescent="0.3">
      <c r="B2040" s="9"/>
      <c r="C2040" s="9"/>
      <c r="D2040" s="9"/>
      <c r="E2040" s="9"/>
      <c r="F2040" s="9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  <c r="AA2040" s="5"/>
      <c r="AB2040" s="5"/>
      <c r="AC2040" s="5"/>
      <c r="AD2040" s="5"/>
      <c r="AE2040" s="5"/>
      <c r="AF2040" s="5"/>
      <c r="AG2040" s="5"/>
      <c r="AH2040" s="5"/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28"/>
      <c r="AW2040" s="28"/>
    </row>
    <row r="2041" spans="2:49" ht="15.6" x14ac:dyDescent="0.3">
      <c r="B2041" s="9"/>
      <c r="C2041" s="9"/>
      <c r="D2041" s="9"/>
      <c r="E2041" s="9"/>
      <c r="F2041" s="9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  <c r="AA2041" s="5"/>
      <c r="AB2041" s="5"/>
      <c r="AC2041" s="5"/>
      <c r="AD2041" s="5"/>
      <c r="AE2041" s="5"/>
      <c r="AF2041" s="5"/>
      <c r="AG2041" s="5"/>
      <c r="AH2041" s="5"/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28"/>
      <c r="AW2041" s="28"/>
    </row>
    <row r="2042" spans="2:49" ht="15.6" x14ac:dyDescent="0.3">
      <c r="B2042" s="9"/>
      <c r="C2042" s="9"/>
      <c r="D2042" s="9"/>
      <c r="E2042" s="9"/>
      <c r="F2042" s="9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5"/>
      <c r="Y2042" s="5"/>
      <c r="Z2042" s="5"/>
      <c r="AA2042" s="5"/>
      <c r="AB2042" s="5"/>
      <c r="AC2042" s="5"/>
      <c r="AD2042" s="5"/>
      <c r="AE2042" s="5"/>
      <c r="AF2042" s="5"/>
      <c r="AG2042" s="5"/>
      <c r="AH2042" s="5"/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28"/>
      <c r="AW2042" s="28"/>
    </row>
    <row r="2043" spans="2:49" ht="15.6" x14ac:dyDescent="0.3">
      <c r="B2043" s="9"/>
      <c r="C2043" s="9"/>
      <c r="D2043" s="9"/>
      <c r="E2043" s="9"/>
      <c r="F2043" s="9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5"/>
      <c r="Y2043" s="5"/>
      <c r="Z2043" s="5"/>
      <c r="AA2043" s="5"/>
      <c r="AB2043" s="5"/>
      <c r="AC2043" s="5"/>
      <c r="AD2043" s="5"/>
      <c r="AE2043" s="5"/>
      <c r="AF2043" s="5"/>
      <c r="AG2043" s="5"/>
      <c r="AH2043" s="5"/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28"/>
      <c r="AW2043" s="28"/>
    </row>
    <row r="2044" spans="2:49" ht="15.6" x14ac:dyDescent="0.3">
      <c r="B2044" s="9"/>
      <c r="C2044" s="9"/>
      <c r="D2044" s="9"/>
      <c r="E2044" s="9"/>
      <c r="F2044" s="9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5"/>
      <c r="Y2044" s="5"/>
      <c r="Z2044" s="5"/>
      <c r="AA2044" s="5"/>
      <c r="AB2044" s="5"/>
      <c r="AC2044" s="5"/>
      <c r="AD2044" s="5"/>
      <c r="AE2044" s="5"/>
      <c r="AF2044" s="5"/>
      <c r="AG2044" s="5"/>
      <c r="AH2044" s="5"/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28"/>
      <c r="AW2044" s="28"/>
    </row>
    <row r="2045" spans="2:49" ht="15.6" x14ac:dyDescent="0.3">
      <c r="B2045" s="9"/>
      <c r="C2045" s="9"/>
      <c r="D2045" s="9"/>
      <c r="E2045" s="9"/>
      <c r="F2045" s="9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5"/>
      <c r="Y2045" s="5"/>
      <c r="Z2045" s="5"/>
      <c r="AA2045" s="5"/>
      <c r="AB2045" s="5"/>
      <c r="AC2045" s="5"/>
      <c r="AD2045" s="5"/>
      <c r="AE2045" s="5"/>
      <c r="AF2045" s="5"/>
      <c r="AG2045" s="5"/>
      <c r="AH2045" s="5"/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28"/>
      <c r="AW2045" s="28"/>
    </row>
    <row r="2046" spans="2:49" ht="15.6" x14ac:dyDescent="0.3">
      <c r="B2046" s="9"/>
      <c r="C2046" s="9"/>
      <c r="D2046" s="9"/>
      <c r="E2046" s="9"/>
      <c r="F2046" s="9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  <c r="AA2046" s="5"/>
      <c r="AB2046" s="5"/>
      <c r="AC2046" s="5"/>
      <c r="AD2046" s="5"/>
      <c r="AE2046" s="5"/>
      <c r="AF2046" s="5"/>
      <c r="AG2046" s="5"/>
      <c r="AH2046" s="5"/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28"/>
      <c r="AW2046" s="28"/>
    </row>
    <row r="2047" spans="2:49" ht="15.6" x14ac:dyDescent="0.3">
      <c r="B2047" s="9"/>
      <c r="C2047" s="9"/>
      <c r="D2047" s="9"/>
      <c r="E2047" s="9"/>
      <c r="F2047" s="9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5"/>
      <c r="Z2047" s="5"/>
      <c r="AA2047" s="5"/>
      <c r="AB2047" s="5"/>
      <c r="AC2047" s="5"/>
      <c r="AD2047" s="5"/>
      <c r="AE2047" s="5"/>
      <c r="AF2047" s="5"/>
      <c r="AG2047" s="5"/>
      <c r="AH2047" s="5"/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28"/>
      <c r="AW2047" s="28"/>
    </row>
    <row r="2048" spans="2:49" ht="15.6" x14ac:dyDescent="0.3">
      <c r="B2048" s="9"/>
      <c r="C2048" s="9"/>
      <c r="D2048" s="9"/>
      <c r="E2048" s="9"/>
      <c r="F2048" s="9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5"/>
      <c r="Z2048" s="5"/>
      <c r="AA2048" s="5"/>
      <c r="AB2048" s="5"/>
      <c r="AC2048" s="5"/>
      <c r="AD2048" s="5"/>
      <c r="AE2048" s="5"/>
      <c r="AF2048" s="5"/>
      <c r="AG2048" s="5"/>
      <c r="AH2048" s="5"/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28"/>
      <c r="AW2048" s="28"/>
    </row>
    <row r="2049" spans="2:49" ht="15.6" x14ac:dyDescent="0.3">
      <c r="B2049" s="9"/>
      <c r="C2049" s="9"/>
      <c r="D2049" s="9"/>
      <c r="E2049" s="9"/>
      <c r="F2049" s="9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5"/>
      <c r="Z2049" s="5"/>
      <c r="AA2049" s="5"/>
      <c r="AB2049" s="5"/>
      <c r="AC2049" s="5"/>
      <c r="AD2049" s="5"/>
      <c r="AE2049" s="5"/>
      <c r="AF2049" s="5"/>
      <c r="AG2049" s="5"/>
      <c r="AH2049" s="5"/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28"/>
      <c r="AW2049" s="28"/>
    </row>
    <row r="2050" spans="2:49" ht="15.6" x14ac:dyDescent="0.3">
      <c r="B2050" s="9"/>
      <c r="C2050" s="9"/>
      <c r="D2050" s="9"/>
      <c r="E2050" s="9"/>
      <c r="F2050" s="9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5"/>
      <c r="Y2050" s="5"/>
      <c r="Z2050" s="5"/>
      <c r="AA2050" s="5"/>
      <c r="AB2050" s="5"/>
      <c r="AC2050" s="5"/>
      <c r="AD2050" s="5"/>
      <c r="AE2050" s="5"/>
      <c r="AF2050" s="5"/>
      <c r="AG2050" s="5"/>
      <c r="AH2050" s="5"/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28"/>
      <c r="AW2050" s="28"/>
    </row>
    <row r="2051" spans="2:49" ht="15.6" x14ac:dyDescent="0.3">
      <c r="B2051" s="9"/>
      <c r="C2051" s="9"/>
      <c r="D2051" s="9"/>
      <c r="E2051" s="9"/>
      <c r="F2051" s="9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5"/>
      <c r="Y2051" s="5"/>
      <c r="Z2051" s="5"/>
      <c r="AA2051" s="5"/>
      <c r="AB2051" s="5"/>
      <c r="AC2051" s="5"/>
      <c r="AD2051" s="5"/>
      <c r="AE2051" s="5"/>
      <c r="AF2051" s="5"/>
      <c r="AG2051" s="5"/>
      <c r="AH2051" s="5"/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28"/>
      <c r="AW2051" s="28"/>
    </row>
    <row r="2052" spans="2:49" ht="15.6" x14ac:dyDescent="0.3">
      <c r="B2052" s="9"/>
      <c r="C2052" s="9"/>
      <c r="D2052" s="9"/>
      <c r="E2052" s="9"/>
      <c r="F2052" s="9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5"/>
      <c r="Z2052" s="5"/>
      <c r="AA2052" s="5"/>
      <c r="AB2052" s="5"/>
      <c r="AC2052" s="5"/>
      <c r="AD2052" s="5"/>
      <c r="AE2052" s="5"/>
      <c r="AF2052" s="5"/>
      <c r="AG2052" s="5"/>
      <c r="AH2052" s="5"/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28"/>
      <c r="AW2052" s="28"/>
    </row>
    <row r="2053" spans="2:49" ht="15.6" x14ac:dyDescent="0.3">
      <c r="B2053" s="9"/>
      <c r="C2053" s="9"/>
      <c r="D2053" s="9"/>
      <c r="E2053" s="9"/>
      <c r="F2053" s="9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  <c r="Z2053" s="5"/>
      <c r="AA2053" s="5"/>
      <c r="AB2053" s="5"/>
      <c r="AC2053" s="5"/>
      <c r="AD2053" s="5"/>
      <c r="AE2053" s="5"/>
      <c r="AF2053" s="5"/>
      <c r="AG2053" s="5"/>
      <c r="AH2053" s="5"/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28"/>
      <c r="AW2053" s="28"/>
    </row>
    <row r="2054" spans="2:49" ht="15.6" x14ac:dyDescent="0.3">
      <c r="B2054" s="9"/>
      <c r="C2054" s="9"/>
      <c r="D2054" s="9"/>
      <c r="E2054" s="9"/>
      <c r="F2054" s="9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  <c r="Z2054" s="5"/>
      <c r="AA2054" s="5"/>
      <c r="AB2054" s="5"/>
      <c r="AC2054" s="5"/>
      <c r="AD2054" s="5"/>
      <c r="AE2054" s="5"/>
      <c r="AF2054" s="5"/>
      <c r="AG2054" s="5"/>
      <c r="AH2054" s="5"/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28"/>
      <c r="AW2054" s="28"/>
    </row>
    <row r="2055" spans="2:49" ht="15.6" x14ac:dyDescent="0.3">
      <c r="B2055" s="9"/>
      <c r="C2055" s="9"/>
      <c r="D2055" s="9"/>
      <c r="E2055" s="9"/>
      <c r="F2055" s="9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  <c r="Z2055" s="5"/>
      <c r="AA2055" s="5"/>
      <c r="AB2055" s="5"/>
      <c r="AC2055" s="5"/>
      <c r="AD2055" s="5"/>
      <c r="AE2055" s="5"/>
      <c r="AF2055" s="5"/>
      <c r="AG2055" s="5"/>
      <c r="AH2055" s="5"/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28"/>
      <c r="AW2055" s="28"/>
    </row>
    <row r="2056" spans="2:49" ht="15.6" x14ac:dyDescent="0.3">
      <c r="B2056" s="9"/>
      <c r="C2056" s="9"/>
      <c r="D2056" s="9"/>
      <c r="E2056" s="9"/>
      <c r="F2056" s="9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  <c r="AA2056" s="5"/>
      <c r="AB2056" s="5"/>
      <c r="AC2056" s="5"/>
      <c r="AD2056" s="5"/>
      <c r="AE2056" s="5"/>
      <c r="AF2056" s="5"/>
      <c r="AG2056" s="5"/>
      <c r="AH2056" s="5"/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28"/>
      <c r="AW2056" s="28"/>
    </row>
    <row r="2057" spans="2:49" ht="15.6" x14ac:dyDescent="0.3">
      <c r="B2057" s="9"/>
      <c r="C2057" s="9"/>
      <c r="D2057" s="9"/>
      <c r="E2057" s="9"/>
      <c r="F2057" s="9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  <c r="AA2057" s="5"/>
      <c r="AB2057" s="5"/>
      <c r="AC2057" s="5"/>
      <c r="AD2057" s="5"/>
      <c r="AE2057" s="5"/>
      <c r="AF2057" s="5"/>
      <c r="AG2057" s="5"/>
      <c r="AH2057" s="5"/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28"/>
      <c r="AW2057" s="28"/>
    </row>
    <row r="2058" spans="2:49" ht="15.6" x14ac:dyDescent="0.3">
      <c r="B2058" s="9"/>
      <c r="C2058" s="9"/>
      <c r="D2058" s="9"/>
      <c r="E2058" s="9"/>
      <c r="F2058" s="9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  <c r="Z2058" s="5"/>
      <c r="AA2058" s="5"/>
      <c r="AB2058" s="5"/>
      <c r="AC2058" s="5"/>
      <c r="AD2058" s="5"/>
      <c r="AE2058" s="5"/>
      <c r="AF2058" s="5"/>
      <c r="AG2058" s="5"/>
      <c r="AH2058" s="5"/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28"/>
      <c r="AW2058" s="28"/>
    </row>
    <row r="2059" spans="2:49" ht="15.6" x14ac:dyDescent="0.3">
      <c r="B2059" s="9"/>
      <c r="C2059" s="9"/>
      <c r="D2059" s="9"/>
      <c r="E2059" s="9"/>
      <c r="F2059" s="9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  <c r="Z2059" s="5"/>
      <c r="AA2059" s="5"/>
      <c r="AB2059" s="5"/>
      <c r="AC2059" s="5"/>
      <c r="AD2059" s="5"/>
      <c r="AE2059" s="5"/>
      <c r="AF2059" s="5"/>
      <c r="AG2059" s="5"/>
      <c r="AH2059" s="5"/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28"/>
      <c r="AW2059" s="28"/>
    </row>
    <row r="2060" spans="2:49" ht="15.6" x14ac:dyDescent="0.3">
      <c r="B2060" s="9"/>
      <c r="C2060" s="9"/>
      <c r="D2060" s="9"/>
      <c r="E2060" s="9"/>
      <c r="F2060" s="9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  <c r="Z2060" s="5"/>
      <c r="AA2060" s="5"/>
      <c r="AB2060" s="5"/>
      <c r="AC2060" s="5"/>
      <c r="AD2060" s="5"/>
      <c r="AE2060" s="5"/>
      <c r="AF2060" s="5"/>
      <c r="AG2060" s="5"/>
      <c r="AH2060" s="5"/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28"/>
      <c r="AW2060" s="28"/>
    </row>
    <row r="2061" spans="2:49" ht="15.6" x14ac:dyDescent="0.3">
      <c r="B2061" s="9"/>
      <c r="C2061" s="9"/>
      <c r="D2061" s="9"/>
      <c r="E2061" s="9"/>
      <c r="F2061" s="9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  <c r="Z2061" s="5"/>
      <c r="AA2061" s="5"/>
      <c r="AB2061" s="5"/>
      <c r="AC2061" s="5"/>
      <c r="AD2061" s="5"/>
      <c r="AE2061" s="5"/>
      <c r="AF2061" s="5"/>
      <c r="AG2061" s="5"/>
      <c r="AH2061" s="5"/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28"/>
      <c r="AW2061" s="28"/>
    </row>
    <row r="2062" spans="2:49" ht="15.6" x14ac:dyDescent="0.3">
      <c r="B2062" s="9"/>
      <c r="C2062" s="9"/>
      <c r="D2062" s="9"/>
      <c r="E2062" s="9"/>
      <c r="F2062" s="9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  <c r="Z2062" s="5"/>
      <c r="AA2062" s="5"/>
      <c r="AB2062" s="5"/>
      <c r="AC2062" s="5"/>
      <c r="AD2062" s="5"/>
      <c r="AE2062" s="5"/>
      <c r="AF2062" s="5"/>
      <c r="AG2062" s="5"/>
      <c r="AH2062" s="5"/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28"/>
      <c r="AW2062" s="28"/>
    </row>
    <row r="2063" spans="2:49" ht="15.6" x14ac:dyDescent="0.3">
      <c r="B2063" s="9"/>
      <c r="C2063" s="9"/>
      <c r="D2063" s="9"/>
      <c r="E2063" s="9"/>
      <c r="F2063" s="9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  <c r="Z2063" s="5"/>
      <c r="AA2063" s="5"/>
      <c r="AB2063" s="5"/>
      <c r="AC2063" s="5"/>
      <c r="AD2063" s="5"/>
      <c r="AE2063" s="5"/>
      <c r="AF2063" s="5"/>
      <c r="AG2063" s="5"/>
      <c r="AH2063" s="5"/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28"/>
      <c r="AW2063" s="28"/>
    </row>
    <row r="2064" spans="2:49" ht="15.6" x14ac:dyDescent="0.3">
      <c r="B2064" s="9"/>
      <c r="C2064" s="9"/>
      <c r="D2064" s="9"/>
      <c r="E2064" s="9"/>
      <c r="F2064" s="9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5"/>
      <c r="Z2064" s="5"/>
      <c r="AA2064" s="5"/>
      <c r="AB2064" s="5"/>
      <c r="AC2064" s="5"/>
      <c r="AD2064" s="5"/>
      <c r="AE2064" s="5"/>
      <c r="AF2064" s="5"/>
      <c r="AG2064" s="5"/>
      <c r="AH2064" s="5"/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28"/>
      <c r="AW2064" s="28"/>
    </row>
    <row r="2065" spans="2:49" ht="15.6" x14ac:dyDescent="0.3">
      <c r="B2065" s="9"/>
      <c r="C2065" s="9"/>
      <c r="D2065" s="9"/>
      <c r="E2065" s="9"/>
      <c r="F2065" s="9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5"/>
      <c r="Z2065" s="5"/>
      <c r="AA2065" s="5"/>
      <c r="AB2065" s="5"/>
      <c r="AC2065" s="5"/>
      <c r="AD2065" s="5"/>
      <c r="AE2065" s="5"/>
      <c r="AF2065" s="5"/>
      <c r="AG2065" s="5"/>
      <c r="AH2065" s="5"/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28"/>
      <c r="AW2065" s="28"/>
    </row>
    <row r="2066" spans="2:49" ht="15.6" x14ac:dyDescent="0.3">
      <c r="B2066" s="9"/>
      <c r="C2066" s="9"/>
      <c r="D2066" s="9"/>
      <c r="E2066" s="9"/>
      <c r="F2066" s="9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5"/>
      <c r="Z2066" s="5"/>
      <c r="AA2066" s="5"/>
      <c r="AB2066" s="5"/>
      <c r="AC2066" s="5"/>
      <c r="AD2066" s="5"/>
      <c r="AE2066" s="5"/>
      <c r="AF2066" s="5"/>
      <c r="AG2066" s="5"/>
      <c r="AH2066" s="5"/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28"/>
      <c r="AW2066" s="28"/>
    </row>
    <row r="2067" spans="2:49" ht="15.6" x14ac:dyDescent="0.3">
      <c r="B2067" s="9"/>
      <c r="C2067" s="9"/>
      <c r="D2067" s="9"/>
      <c r="E2067" s="9"/>
      <c r="F2067" s="9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5"/>
      <c r="Z2067" s="5"/>
      <c r="AA2067" s="5"/>
      <c r="AB2067" s="5"/>
      <c r="AC2067" s="5"/>
      <c r="AD2067" s="5"/>
      <c r="AE2067" s="5"/>
      <c r="AF2067" s="5"/>
      <c r="AG2067" s="5"/>
      <c r="AH2067" s="5"/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28"/>
      <c r="AW2067" s="28"/>
    </row>
    <row r="2068" spans="2:49" ht="15.6" x14ac:dyDescent="0.3">
      <c r="B2068" s="9"/>
      <c r="C2068" s="9"/>
      <c r="D2068" s="9"/>
      <c r="E2068" s="9"/>
      <c r="F2068" s="9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  <c r="AA2068" s="5"/>
      <c r="AB2068" s="5"/>
      <c r="AC2068" s="5"/>
      <c r="AD2068" s="5"/>
      <c r="AE2068" s="5"/>
      <c r="AF2068" s="5"/>
      <c r="AG2068" s="5"/>
      <c r="AH2068" s="5"/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28"/>
      <c r="AW2068" s="28"/>
    </row>
    <row r="2069" spans="2:49" ht="15.6" x14ac:dyDescent="0.3">
      <c r="B2069" s="9"/>
      <c r="C2069" s="9"/>
      <c r="D2069" s="9"/>
      <c r="E2069" s="9"/>
      <c r="F2069" s="9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  <c r="AA2069" s="5"/>
      <c r="AB2069" s="5"/>
      <c r="AC2069" s="5"/>
      <c r="AD2069" s="5"/>
      <c r="AE2069" s="5"/>
      <c r="AF2069" s="5"/>
      <c r="AG2069" s="5"/>
      <c r="AH2069" s="5"/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28"/>
      <c r="AW2069" s="28"/>
    </row>
    <row r="2070" spans="2:49" ht="15.6" x14ac:dyDescent="0.3">
      <c r="B2070" s="9"/>
      <c r="C2070" s="9"/>
      <c r="D2070" s="9"/>
      <c r="E2070" s="9"/>
      <c r="F2070" s="9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  <c r="AA2070" s="5"/>
      <c r="AB2070" s="5"/>
      <c r="AC2070" s="5"/>
      <c r="AD2070" s="5"/>
      <c r="AE2070" s="5"/>
      <c r="AF2070" s="5"/>
      <c r="AG2070" s="5"/>
      <c r="AH2070" s="5"/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28"/>
      <c r="AW2070" s="28"/>
    </row>
    <row r="2071" spans="2:49" ht="15.6" x14ac:dyDescent="0.3">
      <c r="B2071" s="9"/>
      <c r="C2071" s="9"/>
      <c r="D2071" s="9"/>
      <c r="E2071" s="9"/>
      <c r="F2071" s="9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  <c r="AA2071" s="5"/>
      <c r="AB2071" s="5"/>
      <c r="AC2071" s="5"/>
      <c r="AD2071" s="5"/>
      <c r="AE2071" s="5"/>
      <c r="AF2071" s="5"/>
      <c r="AG2071" s="5"/>
      <c r="AH2071" s="5"/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28"/>
      <c r="AW2071" s="28"/>
    </row>
    <row r="2072" spans="2:49" ht="15.6" x14ac:dyDescent="0.3">
      <c r="B2072" s="9"/>
      <c r="C2072" s="9"/>
      <c r="D2072" s="9"/>
      <c r="E2072" s="9"/>
      <c r="F2072" s="9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  <c r="AA2072" s="5"/>
      <c r="AB2072" s="5"/>
      <c r="AC2072" s="5"/>
      <c r="AD2072" s="5"/>
      <c r="AE2072" s="5"/>
      <c r="AF2072" s="5"/>
      <c r="AG2072" s="5"/>
      <c r="AH2072" s="5"/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28"/>
      <c r="AW2072" s="28"/>
    </row>
    <row r="2073" spans="2:49" ht="15.6" x14ac:dyDescent="0.3">
      <c r="B2073" s="9"/>
      <c r="C2073" s="9"/>
      <c r="D2073" s="9"/>
      <c r="E2073" s="9"/>
      <c r="F2073" s="9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  <c r="AA2073" s="5"/>
      <c r="AB2073" s="5"/>
      <c r="AC2073" s="5"/>
      <c r="AD2073" s="5"/>
      <c r="AE2073" s="5"/>
      <c r="AF2073" s="5"/>
      <c r="AG2073" s="5"/>
      <c r="AH2073" s="5"/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28"/>
      <c r="AW2073" s="28"/>
    </row>
    <row r="2074" spans="2:49" ht="15.6" x14ac:dyDescent="0.3">
      <c r="B2074" s="9"/>
      <c r="C2074" s="9"/>
      <c r="D2074" s="9"/>
      <c r="E2074" s="9"/>
      <c r="F2074" s="9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  <c r="AA2074" s="5"/>
      <c r="AB2074" s="5"/>
      <c r="AC2074" s="5"/>
      <c r="AD2074" s="5"/>
      <c r="AE2074" s="5"/>
      <c r="AF2074" s="5"/>
      <c r="AG2074" s="5"/>
      <c r="AH2074" s="5"/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28"/>
      <c r="AW2074" s="28"/>
    </row>
    <row r="2075" spans="2:49" ht="15.6" x14ac:dyDescent="0.3">
      <c r="B2075" s="9"/>
      <c r="C2075" s="9"/>
      <c r="D2075" s="9"/>
      <c r="E2075" s="9"/>
      <c r="F2075" s="9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  <c r="AA2075" s="5"/>
      <c r="AB2075" s="5"/>
      <c r="AC2075" s="5"/>
      <c r="AD2075" s="5"/>
      <c r="AE2075" s="5"/>
      <c r="AF2075" s="5"/>
      <c r="AG2075" s="5"/>
      <c r="AH2075" s="5"/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28"/>
      <c r="AW2075" s="28"/>
    </row>
    <row r="2076" spans="2:49" ht="15.6" x14ac:dyDescent="0.3">
      <c r="B2076" s="9"/>
      <c r="C2076" s="9"/>
      <c r="D2076" s="9"/>
      <c r="E2076" s="9"/>
      <c r="F2076" s="9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  <c r="AA2076" s="5"/>
      <c r="AB2076" s="5"/>
      <c r="AC2076" s="5"/>
      <c r="AD2076" s="5"/>
      <c r="AE2076" s="5"/>
      <c r="AF2076" s="5"/>
      <c r="AG2076" s="5"/>
      <c r="AH2076" s="5"/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28"/>
      <c r="AW2076" s="28"/>
    </row>
    <row r="2077" spans="2:49" ht="15.6" x14ac:dyDescent="0.3">
      <c r="B2077" s="9"/>
      <c r="C2077" s="9"/>
      <c r="D2077" s="9"/>
      <c r="E2077" s="9"/>
      <c r="F2077" s="9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  <c r="AA2077" s="5"/>
      <c r="AB2077" s="5"/>
      <c r="AC2077" s="5"/>
      <c r="AD2077" s="5"/>
      <c r="AE2077" s="5"/>
      <c r="AF2077" s="5"/>
      <c r="AG2077" s="5"/>
      <c r="AH2077" s="5"/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28"/>
      <c r="AW2077" s="28"/>
    </row>
    <row r="2078" spans="2:49" ht="15.6" x14ac:dyDescent="0.3">
      <c r="B2078" s="9"/>
      <c r="C2078" s="9"/>
      <c r="D2078" s="9"/>
      <c r="E2078" s="9"/>
      <c r="F2078" s="9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5"/>
      <c r="Z2078" s="5"/>
      <c r="AA2078" s="5"/>
      <c r="AB2078" s="5"/>
      <c r="AC2078" s="5"/>
      <c r="AD2078" s="5"/>
      <c r="AE2078" s="5"/>
      <c r="AF2078" s="5"/>
      <c r="AG2078" s="5"/>
      <c r="AH2078" s="5"/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28"/>
      <c r="AW2078" s="28"/>
    </row>
    <row r="2079" spans="2:49" ht="15.6" x14ac:dyDescent="0.3">
      <c r="B2079" s="9"/>
      <c r="C2079" s="9"/>
      <c r="D2079" s="9"/>
      <c r="E2079" s="9"/>
      <c r="F2079" s="9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5"/>
      <c r="Z2079" s="5"/>
      <c r="AA2079" s="5"/>
      <c r="AB2079" s="5"/>
      <c r="AC2079" s="5"/>
      <c r="AD2079" s="5"/>
      <c r="AE2079" s="5"/>
      <c r="AF2079" s="5"/>
      <c r="AG2079" s="5"/>
      <c r="AH2079" s="5"/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28"/>
      <c r="AW2079" s="28"/>
    </row>
    <row r="2080" spans="2:49" ht="15.6" x14ac:dyDescent="0.3">
      <c r="B2080" s="9"/>
      <c r="C2080" s="9"/>
      <c r="D2080" s="9"/>
      <c r="E2080" s="9"/>
      <c r="F2080" s="9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  <c r="AA2080" s="5"/>
      <c r="AB2080" s="5"/>
      <c r="AC2080" s="5"/>
      <c r="AD2080" s="5"/>
      <c r="AE2080" s="5"/>
      <c r="AF2080" s="5"/>
      <c r="AG2080" s="5"/>
      <c r="AH2080" s="5"/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28"/>
      <c r="AW2080" s="28"/>
    </row>
    <row r="2081" spans="2:49" ht="15.6" x14ac:dyDescent="0.3">
      <c r="B2081" s="9"/>
      <c r="C2081" s="9"/>
      <c r="D2081" s="9"/>
      <c r="E2081" s="9"/>
      <c r="F2081" s="9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  <c r="AA2081" s="5"/>
      <c r="AB2081" s="5"/>
      <c r="AC2081" s="5"/>
      <c r="AD2081" s="5"/>
      <c r="AE2081" s="5"/>
      <c r="AF2081" s="5"/>
      <c r="AG2081" s="5"/>
      <c r="AH2081" s="5"/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28"/>
      <c r="AW2081" s="28"/>
    </row>
    <row r="2082" spans="2:49" ht="15.6" x14ac:dyDescent="0.3">
      <c r="B2082" s="9"/>
      <c r="C2082" s="9"/>
      <c r="D2082" s="9"/>
      <c r="E2082" s="9"/>
      <c r="F2082" s="9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5"/>
      <c r="Z2082" s="5"/>
      <c r="AA2082" s="5"/>
      <c r="AB2082" s="5"/>
      <c r="AC2082" s="5"/>
      <c r="AD2082" s="5"/>
      <c r="AE2082" s="5"/>
      <c r="AF2082" s="5"/>
      <c r="AG2082" s="5"/>
      <c r="AH2082" s="5"/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28"/>
      <c r="AW2082" s="28"/>
    </row>
    <row r="2083" spans="2:49" ht="15.6" x14ac:dyDescent="0.3">
      <c r="B2083" s="9"/>
      <c r="C2083" s="9"/>
      <c r="D2083" s="9"/>
      <c r="E2083" s="9"/>
      <c r="F2083" s="9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5"/>
      <c r="Y2083" s="5"/>
      <c r="Z2083" s="5"/>
      <c r="AA2083" s="5"/>
      <c r="AB2083" s="5"/>
      <c r="AC2083" s="5"/>
      <c r="AD2083" s="5"/>
      <c r="AE2083" s="5"/>
      <c r="AF2083" s="5"/>
      <c r="AG2083" s="5"/>
      <c r="AH2083" s="5"/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28"/>
      <c r="AW2083" s="28"/>
    </row>
    <row r="2084" spans="2:49" ht="15.6" x14ac:dyDescent="0.3">
      <c r="B2084" s="9"/>
      <c r="C2084" s="9"/>
      <c r="D2084" s="9"/>
      <c r="E2084" s="9"/>
      <c r="F2084" s="9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5"/>
      <c r="Z2084" s="5"/>
      <c r="AA2084" s="5"/>
      <c r="AB2084" s="5"/>
      <c r="AC2084" s="5"/>
      <c r="AD2084" s="5"/>
      <c r="AE2084" s="5"/>
      <c r="AF2084" s="5"/>
      <c r="AG2084" s="5"/>
      <c r="AH2084" s="5"/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28"/>
      <c r="AW2084" s="28"/>
    </row>
    <row r="2085" spans="2:49" ht="15.6" x14ac:dyDescent="0.3">
      <c r="B2085" s="9"/>
      <c r="C2085" s="9"/>
      <c r="D2085" s="9"/>
      <c r="E2085" s="9"/>
      <c r="F2085" s="9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5"/>
      <c r="Z2085" s="5"/>
      <c r="AA2085" s="5"/>
      <c r="AB2085" s="5"/>
      <c r="AC2085" s="5"/>
      <c r="AD2085" s="5"/>
      <c r="AE2085" s="5"/>
      <c r="AF2085" s="5"/>
      <c r="AG2085" s="5"/>
      <c r="AH2085" s="5"/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28"/>
      <c r="AW2085" s="28"/>
    </row>
    <row r="2086" spans="2:49" ht="15.6" x14ac:dyDescent="0.3">
      <c r="B2086" s="9"/>
      <c r="C2086" s="9"/>
      <c r="D2086" s="9"/>
      <c r="E2086" s="9"/>
      <c r="F2086" s="9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5"/>
      <c r="Y2086" s="5"/>
      <c r="Z2086" s="5"/>
      <c r="AA2086" s="5"/>
      <c r="AB2086" s="5"/>
      <c r="AC2086" s="5"/>
      <c r="AD2086" s="5"/>
      <c r="AE2086" s="5"/>
      <c r="AF2086" s="5"/>
      <c r="AG2086" s="5"/>
      <c r="AH2086" s="5"/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28"/>
      <c r="AW2086" s="28"/>
    </row>
    <row r="2087" spans="2:49" ht="15.6" x14ac:dyDescent="0.3">
      <c r="B2087" s="9"/>
      <c r="C2087" s="9"/>
      <c r="D2087" s="9"/>
      <c r="E2087" s="9"/>
      <c r="F2087" s="9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5"/>
      <c r="AA2087" s="5"/>
      <c r="AB2087" s="5"/>
      <c r="AC2087" s="5"/>
      <c r="AD2087" s="5"/>
      <c r="AE2087" s="5"/>
      <c r="AF2087" s="5"/>
      <c r="AG2087" s="5"/>
      <c r="AH2087" s="5"/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28"/>
      <c r="AW2087" s="28"/>
    </row>
    <row r="2088" spans="2:49" ht="15.6" x14ac:dyDescent="0.3">
      <c r="B2088" s="9"/>
      <c r="C2088" s="9"/>
      <c r="D2088" s="9"/>
      <c r="E2088" s="9"/>
      <c r="F2088" s="9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5"/>
      <c r="Y2088" s="5"/>
      <c r="Z2088" s="5"/>
      <c r="AA2088" s="5"/>
      <c r="AB2088" s="5"/>
      <c r="AC2088" s="5"/>
      <c r="AD2088" s="5"/>
      <c r="AE2088" s="5"/>
      <c r="AF2088" s="5"/>
      <c r="AG2088" s="5"/>
      <c r="AH2088" s="5"/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28"/>
      <c r="AW2088" s="28"/>
    </row>
    <row r="2089" spans="2:49" ht="15.6" x14ac:dyDescent="0.3">
      <c r="B2089" s="9"/>
      <c r="C2089" s="9"/>
      <c r="D2089" s="9"/>
      <c r="E2089" s="9"/>
      <c r="F2089" s="9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5"/>
      <c r="Z2089" s="5"/>
      <c r="AA2089" s="5"/>
      <c r="AB2089" s="5"/>
      <c r="AC2089" s="5"/>
      <c r="AD2089" s="5"/>
      <c r="AE2089" s="5"/>
      <c r="AF2089" s="5"/>
      <c r="AG2089" s="5"/>
      <c r="AH2089" s="5"/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28"/>
      <c r="AW2089" s="28"/>
    </row>
    <row r="2090" spans="2:49" ht="15.6" x14ac:dyDescent="0.3">
      <c r="B2090" s="9"/>
      <c r="C2090" s="9"/>
      <c r="D2090" s="9"/>
      <c r="E2090" s="9"/>
      <c r="F2090" s="9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/>
      <c r="AA2090" s="5"/>
      <c r="AB2090" s="5"/>
      <c r="AC2090" s="5"/>
      <c r="AD2090" s="5"/>
      <c r="AE2090" s="5"/>
      <c r="AF2090" s="5"/>
      <c r="AG2090" s="5"/>
      <c r="AH2090" s="5"/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28"/>
      <c r="AW2090" s="28"/>
    </row>
    <row r="2091" spans="2:49" ht="15.6" x14ac:dyDescent="0.3">
      <c r="B2091" s="9"/>
      <c r="C2091" s="9"/>
      <c r="D2091" s="9"/>
      <c r="E2091" s="9"/>
      <c r="F2091" s="9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5"/>
      <c r="Y2091" s="5"/>
      <c r="Z2091" s="5"/>
      <c r="AA2091" s="5"/>
      <c r="AB2091" s="5"/>
      <c r="AC2091" s="5"/>
      <c r="AD2091" s="5"/>
      <c r="AE2091" s="5"/>
      <c r="AF2091" s="5"/>
      <c r="AG2091" s="5"/>
      <c r="AH2091" s="5"/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28"/>
      <c r="AW2091" s="28"/>
    </row>
    <row r="2092" spans="2:49" ht="15.6" x14ac:dyDescent="0.3">
      <c r="B2092" s="9"/>
      <c r="C2092" s="9"/>
      <c r="D2092" s="9"/>
      <c r="E2092" s="9"/>
      <c r="F2092" s="9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5"/>
      <c r="Z2092" s="5"/>
      <c r="AA2092" s="5"/>
      <c r="AB2092" s="5"/>
      <c r="AC2092" s="5"/>
      <c r="AD2092" s="5"/>
      <c r="AE2092" s="5"/>
      <c r="AF2092" s="5"/>
      <c r="AG2092" s="5"/>
      <c r="AH2092" s="5"/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28"/>
      <c r="AW2092" s="28"/>
    </row>
    <row r="2093" spans="2:49" ht="15.6" x14ac:dyDescent="0.3">
      <c r="B2093" s="9"/>
      <c r="C2093" s="9"/>
      <c r="D2093" s="9"/>
      <c r="E2093" s="9"/>
      <c r="F2093" s="9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5"/>
      <c r="Y2093" s="5"/>
      <c r="Z2093" s="5"/>
      <c r="AA2093" s="5"/>
      <c r="AB2093" s="5"/>
      <c r="AC2093" s="5"/>
      <c r="AD2093" s="5"/>
      <c r="AE2093" s="5"/>
      <c r="AF2093" s="5"/>
      <c r="AG2093" s="5"/>
      <c r="AH2093" s="5"/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28"/>
      <c r="AW2093" s="28"/>
    </row>
    <row r="2094" spans="2:49" ht="15.6" x14ac:dyDescent="0.3">
      <c r="B2094" s="9"/>
      <c r="C2094" s="9"/>
      <c r="D2094" s="9"/>
      <c r="E2094" s="9"/>
      <c r="F2094" s="9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5"/>
      <c r="Y2094" s="5"/>
      <c r="Z2094" s="5"/>
      <c r="AA2094" s="5"/>
      <c r="AB2094" s="5"/>
      <c r="AC2094" s="5"/>
      <c r="AD2094" s="5"/>
      <c r="AE2094" s="5"/>
      <c r="AF2094" s="5"/>
      <c r="AG2094" s="5"/>
      <c r="AH2094" s="5"/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28"/>
      <c r="AW2094" s="28"/>
    </row>
    <row r="2095" spans="2:49" ht="15.6" x14ac:dyDescent="0.3">
      <c r="B2095" s="9"/>
      <c r="C2095" s="9"/>
      <c r="D2095" s="9"/>
      <c r="E2095" s="9"/>
      <c r="F2095" s="9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5"/>
      <c r="Y2095" s="5"/>
      <c r="Z2095" s="5"/>
      <c r="AA2095" s="5"/>
      <c r="AB2095" s="5"/>
      <c r="AC2095" s="5"/>
      <c r="AD2095" s="5"/>
      <c r="AE2095" s="5"/>
      <c r="AF2095" s="5"/>
      <c r="AG2095" s="5"/>
      <c r="AH2095" s="5"/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28"/>
      <c r="AW2095" s="28"/>
    </row>
    <row r="2096" spans="2:49" ht="15.6" x14ac:dyDescent="0.3">
      <c r="B2096" s="9"/>
      <c r="C2096" s="9"/>
      <c r="D2096" s="9"/>
      <c r="E2096" s="9"/>
      <c r="F2096" s="9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5"/>
      <c r="Z2096" s="5"/>
      <c r="AA2096" s="5"/>
      <c r="AB2096" s="5"/>
      <c r="AC2096" s="5"/>
      <c r="AD2096" s="5"/>
      <c r="AE2096" s="5"/>
      <c r="AF2096" s="5"/>
      <c r="AG2096" s="5"/>
      <c r="AH2096" s="5"/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28"/>
      <c r="AW2096" s="28"/>
    </row>
    <row r="2097" spans="2:49" ht="15.6" x14ac:dyDescent="0.3">
      <c r="B2097" s="9"/>
      <c r="C2097" s="9"/>
      <c r="D2097" s="9"/>
      <c r="E2097" s="9"/>
      <c r="F2097" s="9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  <c r="AA2097" s="5"/>
      <c r="AB2097" s="5"/>
      <c r="AC2097" s="5"/>
      <c r="AD2097" s="5"/>
      <c r="AE2097" s="5"/>
      <c r="AF2097" s="5"/>
      <c r="AG2097" s="5"/>
      <c r="AH2097" s="5"/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28"/>
      <c r="AW2097" s="28"/>
    </row>
    <row r="2098" spans="2:49" ht="15.6" x14ac:dyDescent="0.3">
      <c r="B2098" s="9"/>
      <c r="C2098" s="9"/>
      <c r="D2098" s="9"/>
      <c r="E2098" s="9"/>
      <c r="F2098" s="9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  <c r="AA2098" s="5"/>
      <c r="AB2098" s="5"/>
      <c r="AC2098" s="5"/>
      <c r="AD2098" s="5"/>
      <c r="AE2098" s="5"/>
      <c r="AF2098" s="5"/>
      <c r="AG2098" s="5"/>
      <c r="AH2098" s="5"/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28"/>
      <c r="AW2098" s="28"/>
    </row>
    <row r="2099" spans="2:49" ht="15.6" x14ac:dyDescent="0.3">
      <c r="B2099" s="9"/>
      <c r="C2099" s="9"/>
      <c r="D2099" s="9"/>
      <c r="E2099" s="9"/>
      <c r="F2099" s="9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5"/>
      <c r="Z2099" s="5"/>
      <c r="AA2099" s="5"/>
      <c r="AB2099" s="5"/>
      <c r="AC2099" s="5"/>
      <c r="AD2099" s="5"/>
      <c r="AE2099" s="5"/>
      <c r="AF2099" s="5"/>
      <c r="AG2099" s="5"/>
      <c r="AH2099" s="5"/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28"/>
      <c r="AW2099" s="28"/>
    </row>
    <row r="2100" spans="2:49" ht="15.6" x14ac:dyDescent="0.3">
      <c r="B2100" s="9"/>
      <c r="C2100" s="9"/>
      <c r="D2100" s="9"/>
      <c r="E2100" s="9"/>
      <c r="F2100" s="9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  <c r="AA2100" s="5"/>
      <c r="AB2100" s="5"/>
      <c r="AC2100" s="5"/>
      <c r="AD2100" s="5"/>
      <c r="AE2100" s="5"/>
      <c r="AF2100" s="5"/>
      <c r="AG2100" s="5"/>
      <c r="AH2100" s="5"/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28"/>
      <c r="AW2100" s="28"/>
    </row>
    <row r="2101" spans="2:49" ht="15.6" x14ac:dyDescent="0.3">
      <c r="B2101" s="9"/>
      <c r="C2101" s="9"/>
      <c r="D2101" s="9"/>
      <c r="E2101" s="9"/>
      <c r="F2101" s="9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  <c r="AA2101" s="5"/>
      <c r="AB2101" s="5"/>
      <c r="AC2101" s="5"/>
      <c r="AD2101" s="5"/>
      <c r="AE2101" s="5"/>
      <c r="AF2101" s="5"/>
      <c r="AG2101" s="5"/>
      <c r="AH2101" s="5"/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28"/>
      <c r="AW2101" s="28"/>
    </row>
    <row r="2102" spans="2:49" ht="15.6" x14ac:dyDescent="0.3">
      <c r="B2102" s="9"/>
      <c r="C2102" s="9"/>
      <c r="D2102" s="9"/>
      <c r="E2102" s="9"/>
      <c r="F2102" s="9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  <c r="AA2102" s="5"/>
      <c r="AB2102" s="5"/>
      <c r="AC2102" s="5"/>
      <c r="AD2102" s="5"/>
      <c r="AE2102" s="5"/>
      <c r="AF2102" s="5"/>
      <c r="AG2102" s="5"/>
      <c r="AH2102" s="5"/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28"/>
      <c r="AW2102" s="28"/>
    </row>
    <row r="2103" spans="2:49" ht="15.6" x14ac:dyDescent="0.3">
      <c r="B2103" s="9"/>
      <c r="C2103" s="9"/>
      <c r="D2103" s="9"/>
      <c r="E2103" s="9"/>
      <c r="F2103" s="9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  <c r="AA2103" s="5"/>
      <c r="AB2103" s="5"/>
      <c r="AC2103" s="5"/>
      <c r="AD2103" s="5"/>
      <c r="AE2103" s="5"/>
      <c r="AF2103" s="5"/>
      <c r="AG2103" s="5"/>
      <c r="AH2103" s="5"/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28"/>
      <c r="AW2103" s="28"/>
    </row>
    <row r="2104" spans="2:49" ht="15.6" x14ac:dyDescent="0.3">
      <c r="B2104" s="9"/>
      <c r="C2104" s="9"/>
      <c r="D2104" s="9"/>
      <c r="E2104" s="9"/>
      <c r="F2104" s="9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  <c r="AA2104" s="5"/>
      <c r="AB2104" s="5"/>
      <c r="AC2104" s="5"/>
      <c r="AD2104" s="5"/>
      <c r="AE2104" s="5"/>
      <c r="AF2104" s="5"/>
      <c r="AG2104" s="5"/>
      <c r="AH2104" s="5"/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28"/>
      <c r="AW2104" s="28"/>
    </row>
    <row r="2105" spans="2:49" ht="15.6" x14ac:dyDescent="0.3">
      <c r="B2105" s="9"/>
      <c r="C2105" s="9"/>
      <c r="D2105" s="9"/>
      <c r="E2105" s="9"/>
      <c r="F2105" s="9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  <c r="AA2105" s="5"/>
      <c r="AB2105" s="5"/>
      <c r="AC2105" s="5"/>
      <c r="AD2105" s="5"/>
      <c r="AE2105" s="5"/>
      <c r="AF2105" s="5"/>
      <c r="AG2105" s="5"/>
      <c r="AH2105" s="5"/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28"/>
      <c r="AW2105" s="28"/>
    </row>
    <row r="2106" spans="2:49" ht="15.6" x14ac:dyDescent="0.3">
      <c r="B2106" s="9"/>
      <c r="C2106" s="9"/>
      <c r="D2106" s="9"/>
      <c r="E2106" s="9"/>
      <c r="F2106" s="9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  <c r="AA2106" s="5"/>
      <c r="AB2106" s="5"/>
      <c r="AC2106" s="5"/>
      <c r="AD2106" s="5"/>
      <c r="AE2106" s="5"/>
      <c r="AF2106" s="5"/>
      <c r="AG2106" s="5"/>
      <c r="AH2106" s="5"/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28"/>
      <c r="AW2106" s="28"/>
    </row>
    <row r="2107" spans="2:49" ht="15.6" x14ac:dyDescent="0.3">
      <c r="B2107" s="9"/>
      <c r="C2107" s="9"/>
      <c r="D2107" s="9"/>
      <c r="E2107" s="9"/>
      <c r="F2107" s="9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5"/>
      <c r="Z2107" s="5"/>
      <c r="AA2107" s="5"/>
      <c r="AB2107" s="5"/>
      <c r="AC2107" s="5"/>
      <c r="AD2107" s="5"/>
      <c r="AE2107" s="5"/>
      <c r="AF2107" s="5"/>
      <c r="AG2107" s="5"/>
      <c r="AH2107" s="5"/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28"/>
      <c r="AW2107" s="28"/>
    </row>
    <row r="2108" spans="2:49" ht="15.6" x14ac:dyDescent="0.3">
      <c r="B2108" s="9"/>
      <c r="C2108" s="9"/>
      <c r="D2108" s="9"/>
      <c r="E2108" s="9"/>
      <c r="F2108" s="9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28"/>
      <c r="AW2108" s="28"/>
    </row>
    <row r="2109" spans="2:49" ht="15.6" x14ac:dyDescent="0.3">
      <c r="B2109" s="9"/>
      <c r="C2109" s="9"/>
      <c r="D2109" s="9"/>
      <c r="E2109" s="9"/>
      <c r="F2109" s="9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/>
      <c r="AA2109" s="5"/>
      <c r="AB2109" s="5"/>
      <c r="AC2109" s="5"/>
      <c r="AD2109" s="5"/>
      <c r="AE2109" s="5"/>
      <c r="AF2109" s="5"/>
      <c r="AG2109" s="5"/>
      <c r="AH2109" s="5"/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28"/>
      <c r="AW2109" s="28"/>
    </row>
    <row r="2110" spans="2:49" ht="15.6" x14ac:dyDescent="0.3">
      <c r="B2110" s="9"/>
      <c r="C2110" s="9"/>
      <c r="D2110" s="9"/>
      <c r="E2110" s="9"/>
      <c r="F2110" s="9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  <c r="AA2110" s="5"/>
      <c r="AB2110" s="5"/>
      <c r="AC2110" s="5"/>
      <c r="AD2110" s="5"/>
      <c r="AE2110" s="5"/>
      <c r="AF2110" s="5"/>
      <c r="AG2110" s="5"/>
      <c r="AH2110" s="5"/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28"/>
      <c r="AW2110" s="28"/>
    </row>
    <row r="2111" spans="2:49" ht="15.6" x14ac:dyDescent="0.3">
      <c r="B2111" s="9"/>
      <c r="C2111" s="9"/>
      <c r="D2111" s="9"/>
      <c r="E2111" s="9"/>
      <c r="F2111" s="9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  <c r="AA2111" s="5"/>
      <c r="AB2111" s="5"/>
      <c r="AC2111" s="5"/>
      <c r="AD2111" s="5"/>
      <c r="AE2111" s="5"/>
      <c r="AF2111" s="5"/>
      <c r="AG2111" s="5"/>
      <c r="AH2111" s="5"/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28"/>
      <c r="AW2111" s="28"/>
    </row>
    <row r="2112" spans="2:49" ht="15.6" x14ac:dyDescent="0.3">
      <c r="B2112" s="9"/>
      <c r="C2112" s="9"/>
      <c r="D2112" s="9"/>
      <c r="E2112" s="9"/>
      <c r="F2112" s="9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  <c r="AA2112" s="5"/>
      <c r="AB2112" s="5"/>
      <c r="AC2112" s="5"/>
      <c r="AD2112" s="5"/>
      <c r="AE2112" s="5"/>
      <c r="AF2112" s="5"/>
      <c r="AG2112" s="5"/>
      <c r="AH2112" s="5"/>
      <c r="AI2112" s="5"/>
      <c r="AJ2112" s="5"/>
      <c r="AK2112" s="5"/>
      <c r="AL2112" s="5"/>
      <c r="AM2112" s="5"/>
      <c r="AN2112" s="5"/>
      <c r="AO2112" s="5"/>
      <c r="AP2112" s="5"/>
      <c r="AQ2112" s="5"/>
      <c r="AR2112" s="5"/>
      <c r="AS2112" s="5"/>
      <c r="AT2112" s="5"/>
      <c r="AU2112" s="5"/>
      <c r="AV2112" s="28"/>
      <c r="AW2112" s="28"/>
    </row>
    <row r="2113" spans="2:49" ht="15.6" x14ac:dyDescent="0.3">
      <c r="B2113" s="9"/>
      <c r="C2113" s="9"/>
      <c r="D2113" s="9"/>
      <c r="E2113" s="9"/>
      <c r="F2113" s="9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  <c r="AA2113" s="5"/>
      <c r="AB2113" s="5"/>
      <c r="AC2113" s="5"/>
      <c r="AD2113" s="5"/>
      <c r="AE2113" s="5"/>
      <c r="AF2113" s="5"/>
      <c r="AG2113" s="5"/>
      <c r="AH2113" s="5"/>
      <c r="AI2113" s="5"/>
      <c r="AJ2113" s="5"/>
      <c r="AK2113" s="5"/>
      <c r="AL2113" s="5"/>
      <c r="AM2113" s="5"/>
      <c r="AN2113" s="5"/>
      <c r="AO2113" s="5"/>
      <c r="AP2113" s="5"/>
      <c r="AQ2113" s="5"/>
      <c r="AR2113" s="5"/>
      <c r="AS2113" s="5"/>
      <c r="AT2113" s="5"/>
      <c r="AU2113" s="5"/>
      <c r="AV2113" s="28"/>
      <c r="AW2113" s="28"/>
    </row>
    <row r="2114" spans="2:49" ht="15.6" x14ac:dyDescent="0.3">
      <c r="B2114" s="9"/>
      <c r="C2114" s="9"/>
      <c r="D2114" s="9"/>
      <c r="E2114" s="9"/>
      <c r="F2114" s="9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  <c r="AA2114" s="5"/>
      <c r="AB2114" s="5"/>
      <c r="AC2114" s="5"/>
      <c r="AD2114" s="5"/>
      <c r="AE2114" s="5"/>
      <c r="AF2114" s="5"/>
      <c r="AG2114" s="5"/>
      <c r="AH2114" s="5"/>
      <c r="AI2114" s="5"/>
      <c r="AJ2114" s="5"/>
      <c r="AK2114" s="5"/>
      <c r="AL2114" s="5"/>
      <c r="AM2114" s="5"/>
      <c r="AN2114" s="5"/>
      <c r="AO2114" s="5"/>
      <c r="AP2114" s="5"/>
      <c r="AQ2114" s="5"/>
      <c r="AR2114" s="5"/>
      <c r="AS2114" s="5"/>
      <c r="AT2114" s="5"/>
      <c r="AU2114" s="5"/>
      <c r="AV2114" s="28"/>
      <c r="AW2114" s="28"/>
    </row>
    <row r="2115" spans="2:49" ht="15.6" x14ac:dyDescent="0.3">
      <c r="B2115" s="9"/>
      <c r="C2115" s="9"/>
      <c r="D2115" s="9"/>
      <c r="E2115" s="9"/>
      <c r="F2115" s="9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  <c r="AA2115" s="5"/>
      <c r="AB2115" s="5"/>
      <c r="AC2115" s="5"/>
      <c r="AD2115" s="5"/>
      <c r="AE2115" s="5"/>
      <c r="AF2115" s="5"/>
      <c r="AG2115" s="5"/>
      <c r="AH2115" s="5"/>
      <c r="AI2115" s="5"/>
      <c r="AJ2115" s="5"/>
      <c r="AK2115" s="5"/>
      <c r="AL2115" s="5"/>
      <c r="AM2115" s="5"/>
      <c r="AN2115" s="5"/>
      <c r="AO2115" s="5"/>
      <c r="AP2115" s="5"/>
      <c r="AQ2115" s="5"/>
      <c r="AR2115" s="5"/>
      <c r="AS2115" s="5"/>
      <c r="AT2115" s="5"/>
      <c r="AU2115" s="5"/>
      <c r="AV2115" s="28"/>
      <c r="AW2115" s="28"/>
    </row>
    <row r="2116" spans="2:49" ht="15.6" x14ac:dyDescent="0.3">
      <c r="B2116" s="9"/>
      <c r="C2116" s="9"/>
      <c r="D2116" s="9"/>
      <c r="E2116" s="9"/>
      <c r="F2116" s="9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  <c r="AA2116" s="5"/>
      <c r="AB2116" s="5"/>
      <c r="AC2116" s="5"/>
      <c r="AD2116" s="5"/>
      <c r="AE2116" s="5"/>
      <c r="AF2116" s="5"/>
      <c r="AG2116" s="5"/>
      <c r="AH2116" s="5"/>
      <c r="AI2116" s="5"/>
      <c r="AJ2116" s="5"/>
      <c r="AK2116" s="5"/>
      <c r="AL2116" s="5"/>
      <c r="AM2116" s="5"/>
      <c r="AN2116" s="5"/>
      <c r="AO2116" s="5"/>
      <c r="AP2116" s="5"/>
      <c r="AQ2116" s="5"/>
      <c r="AR2116" s="5"/>
      <c r="AS2116" s="5"/>
      <c r="AT2116" s="5"/>
      <c r="AU2116" s="5"/>
      <c r="AV2116" s="28"/>
      <c r="AW2116" s="28"/>
    </row>
    <row r="2117" spans="2:49" ht="15.6" x14ac:dyDescent="0.3">
      <c r="B2117" s="9"/>
      <c r="C2117" s="9"/>
      <c r="D2117" s="9"/>
      <c r="E2117" s="9"/>
      <c r="F2117" s="9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  <c r="AA2117" s="5"/>
      <c r="AB2117" s="5"/>
      <c r="AC2117" s="5"/>
      <c r="AD2117" s="5"/>
      <c r="AE2117" s="5"/>
      <c r="AF2117" s="5"/>
      <c r="AG2117" s="5"/>
      <c r="AH2117" s="5"/>
      <c r="AI2117" s="5"/>
      <c r="AJ2117" s="5"/>
      <c r="AK2117" s="5"/>
      <c r="AL2117" s="5"/>
      <c r="AM2117" s="5"/>
      <c r="AN2117" s="5"/>
      <c r="AO2117" s="5"/>
      <c r="AP2117" s="5"/>
      <c r="AQ2117" s="5"/>
      <c r="AR2117" s="5"/>
      <c r="AS2117" s="5"/>
      <c r="AT2117" s="5"/>
      <c r="AU2117" s="5"/>
      <c r="AV2117" s="28"/>
      <c r="AW2117" s="28"/>
    </row>
    <row r="2118" spans="2:49" ht="15.6" x14ac:dyDescent="0.3">
      <c r="B2118" s="9"/>
      <c r="C2118" s="9"/>
      <c r="D2118" s="9"/>
      <c r="E2118" s="9"/>
      <c r="F2118" s="9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  <c r="AA2118" s="5"/>
      <c r="AB2118" s="5"/>
      <c r="AC2118" s="5"/>
      <c r="AD2118" s="5"/>
      <c r="AE2118" s="5"/>
      <c r="AF2118" s="5"/>
      <c r="AG2118" s="5"/>
      <c r="AH2118" s="5"/>
      <c r="AI2118" s="5"/>
      <c r="AJ2118" s="5"/>
      <c r="AK2118" s="5"/>
      <c r="AL2118" s="5"/>
      <c r="AM2118" s="5"/>
      <c r="AN2118" s="5"/>
      <c r="AO2118" s="5"/>
      <c r="AP2118" s="5"/>
      <c r="AQ2118" s="5"/>
      <c r="AR2118" s="5"/>
      <c r="AS2118" s="5"/>
      <c r="AT2118" s="5"/>
      <c r="AU2118" s="5"/>
      <c r="AV2118" s="28"/>
      <c r="AW2118" s="28"/>
    </row>
    <row r="2119" spans="2:49" ht="15.6" x14ac:dyDescent="0.3">
      <c r="B2119" s="9"/>
      <c r="C2119" s="9"/>
      <c r="D2119" s="9"/>
      <c r="E2119" s="9"/>
      <c r="F2119" s="9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  <c r="AA2119" s="5"/>
      <c r="AB2119" s="5"/>
      <c r="AC2119" s="5"/>
      <c r="AD2119" s="5"/>
      <c r="AE2119" s="5"/>
      <c r="AF2119" s="5"/>
      <c r="AG2119" s="5"/>
      <c r="AH2119" s="5"/>
      <c r="AI2119" s="5"/>
      <c r="AJ2119" s="5"/>
      <c r="AK2119" s="5"/>
      <c r="AL2119" s="5"/>
      <c r="AM2119" s="5"/>
      <c r="AN2119" s="5"/>
      <c r="AO2119" s="5"/>
      <c r="AP2119" s="5"/>
      <c r="AQ2119" s="5"/>
      <c r="AR2119" s="5"/>
      <c r="AS2119" s="5"/>
      <c r="AT2119" s="5"/>
      <c r="AU2119" s="5"/>
      <c r="AV2119" s="28"/>
      <c r="AW2119" s="28"/>
    </row>
    <row r="2120" spans="2:49" ht="15.6" x14ac:dyDescent="0.3">
      <c r="B2120" s="9"/>
      <c r="C2120" s="9"/>
      <c r="D2120" s="9"/>
      <c r="E2120" s="9"/>
      <c r="F2120" s="9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  <c r="AA2120" s="5"/>
      <c r="AB2120" s="5"/>
      <c r="AC2120" s="5"/>
      <c r="AD2120" s="5"/>
      <c r="AE2120" s="5"/>
      <c r="AF2120" s="5"/>
      <c r="AG2120" s="5"/>
      <c r="AH2120" s="5"/>
      <c r="AI2120" s="5"/>
      <c r="AJ2120" s="5"/>
      <c r="AK2120" s="5"/>
      <c r="AL2120" s="5"/>
      <c r="AM2120" s="5"/>
      <c r="AN2120" s="5"/>
      <c r="AO2120" s="5"/>
      <c r="AP2120" s="5"/>
      <c r="AQ2120" s="5"/>
      <c r="AR2120" s="5"/>
      <c r="AS2120" s="5"/>
      <c r="AT2120" s="5"/>
      <c r="AU2120" s="5"/>
      <c r="AV2120" s="28"/>
      <c r="AW2120" s="28"/>
    </row>
    <row r="2121" spans="2:49" ht="15.6" x14ac:dyDescent="0.3">
      <c r="B2121" s="9"/>
      <c r="C2121" s="9"/>
      <c r="D2121" s="9"/>
      <c r="E2121" s="9"/>
      <c r="F2121" s="9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  <c r="AA2121" s="5"/>
      <c r="AB2121" s="5"/>
      <c r="AC2121" s="5"/>
      <c r="AD2121" s="5"/>
      <c r="AE2121" s="5"/>
      <c r="AF2121" s="5"/>
      <c r="AG2121" s="5"/>
      <c r="AH2121" s="5"/>
      <c r="AI2121" s="5"/>
      <c r="AJ2121" s="5"/>
      <c r="AK2121" s="5"/>
      <c r="AL2121" s="5"/>
      <c r="AM2121" s="5"/>
      <c r="AN2121" s="5"/>
      <c r="AO2121" s="5"/>
      <c r="AP2121" s="5"/>
      <c r="AQ2121" s="5"/>
      <c r="AR2121" s="5"/>
      <c r="AS2121" s="5"/>
      <c r="AT2121" s="5"/>
      <c r="AU2121" s="5"/>
      <c r="AV2121" s="28"/>
      <c r="AW2121" s="28"/>
    </row>
    <row r="2122" spans="2:49" ht="15.6" x14ac:dyDescent="0.3">
      <c r="B2122" s="9"/>
      <c r="C2122" s="9"/>
      <c r="D2122" s="9"/>
      <c r="E2122" s="9"/>
      <c r="F2122" s="9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  <c r="AA2122" s="5"/>
      <c r="AB2122" s="5"/>
      <c r="AC2122" s="5"/>
      <c r="AD2122" s="5"/>
      <c r="AE2122" s="5"/>
      <c r="AF2122" s="5"/>
      <c r="AG2122" s="5"/>
      <c r="AH2122" s="5"/>
      <c r="AI2122" s="5"/>
      <c r="AJ2122" s="5"/>
      <c r="AK2122" s="5"/>
      <c r="AL2122" s="5"/>
      <c r="AM2122" s="5"/>
      <c r="AN2122" s="5"/>
      <c r="AO2122" s="5"/>
      <c r="AP2122" s="5"/>
      <c r="AQ2122" s="5"/>
      <c r="AR2122" s="5"/>
      <c r="AS2122" s="5"/>
      <c r="AT2122" s="5"/>
      <c r="AU2122" s="5"/>
      <c r="AV2122" s="28"/>
      <c r="AW2122" s="28"/>
    </row>
    <row r="2123" spans="2:49" ht="15.6" x14ac:dyDescent="0.3">
      <c r="B2123" s="9"/>
      <c r="C2123" s="9"/>
      <c r="D2123" s="9"/>
      <c r="E2123" s="9"/>
      <c r="F2123" s="9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  <c r="AA2123" s="5"/>
      <c r="AB2123" s="5"/>
      <c r="AC2123" s="5"/>
      <c r="AD2123" s="5"/>
      <c r="AE2123" s="5"/>
      <c r="AF2123" s="5"/>
      <c r="AG2123" s="5"/>
      <c r="AH2123" s="5"/>
      <c r="AI2123" s="5"/>
      <c r="AJ2123" s="5"/>
      <c r="AK2123" s="5"/>
      <c r="AL2123" s="5"/>
      <c r="AM2123" s="5"/>
      <c r="AN2123" s="5"/>
      <c r="AO2123" s="5"/>
      <c r="AP2123" s="5"/>
      <c r="AQ2123" s="5"/>
      <c r="AR2123" s="5"/>
      <c r="AS2123" s="5"/>
      <c r="AT2123" s="5"/>
      <c r="AU2123" s="5"/>
      <c r="AV2123" s="28"/>
      <c r="AW2123" s="28"/>
    </row>
    <row r="2124" spans="2:49" ht="15.6" x14ac:dyDescent="0.3">
      <c r="B2124" s="9"/>
      <c r="C2124" s="9"/>
      <c r="D2124" s="9"/>
      <c r="E2124" s="9"/>
      <c r="F2124" s="9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  <c r="AA2124" s="5"/>
      <c r="AB2124" s="5"/>
      <c r="AC2124" s="5"/>
      <c r="AD2124" s="5"/>
      <c r="AE2124" s="5"/>
      <c r="AF2124" s="5"/>
      <c r="AG2124" s="5"/>
      <c r="AH2124" s="5"/>
      <c r="AI2124" s="5"/>
      <c r="AJ2124" s="5"/>
      <c r="AK2124" s="5"/>
      <c r="AL2124" s="5"/>
      <c r="AM2124" s="5"/>
      <c r="AN2124" s="5"/>
      <c r="AO2124" s="5"/>
      <c r="AP2124" s="5"/>
      <c r="AQ2124" s="5"/>
      <c r="AR2124" s="5"/>
      <c r="AS2124" s="5"/>
      <c r="AT2124" s="5"/>
      <c r="AU2124" s="5"/>
      <c r="AV2124" s="28"/>
      <c r="AW2124" s="28"/>
    </row>
    <row r="2125" spans="2:49" ht="15.6" x14ac:dyDescent="0.3">
      <c r="B2125" s="9"/>
      <c r="C2125" s="9"/>
      <c r="D2125" s="9"/>
      <c r="E2125" s="9"/>
      <c r="F2125" s="9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  <c r="AA2125" s="5"/>
      <c r="AB2125" s="5"/>
      <c r="AC2125" s="5"/>
      <c r="AD2125" s="5"/>
      <c r="AE2125" s="5"/>
      <c r="AF2125" s="5"/>
      <c r="AG2125" s="5"/>
      <c r="AH2125" s="5"/>
      <c r="AI2125" s="5"/>
      <c r="AJ2125" s="5"/>
      <c r="AK2125" s="5"/>
      <c r="AL2125" s="5"/>
      <c r="AM2125" s="5"/>
      <c r="AN2125" s="5"/>
      <c r="AO2125" s="5"/>
      <c r="AP2125" s="5"/>
      <c r="AQ2125" s="5"/>
      <c r="AR2125" s="5"/>
      <c r="AS2125" s="5"/>
      <c r="AT2125" s="5"/>
      <c r="AU2125" s="5"/>
      <c r="AV2125" s="28"/>
      <c r="AW2125" s="28"/>
    </row>
    <row r="2126" spans="2:49" ht="15.6" x14ac:dyDescent="0.3">
      <c r="B2126" s="9"/>
      <c r="C2126" s="9"/>
      <c r="D2126" s="9"/>
      <c r="E2126" s="9"/>
      <c r="F2126" s="9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  <c r="AA2126" s="5"/>
      <c r="AB2126" s="5"/>
      <c r="AC2126" s="5"/>
      <c r="AD2126" s="5"/>
      <c r="AE2126" s="5"/>
      <c r="AF2126" s="5"/>
      <c r="AG2126" s="5"/>
      <c r="AH2126" s="5"/>
      <c r="AI2126" s="5"/>
      <c r="AJ2126" s="5"/>
      <c r="AK2126" s="5"/>
      <c r="AL2126" s="5"/>
      <c r="AM2126" s="5"/>
      <c r="AN2126" s="5"/>
      <c r="AO2126" s="5"/>
      <c r="AP2126" s="5"/>
      <c r="AQ2126" s="5"/>
      <c r="AR2126" s="5"/>
      <c r="AS2126" s="5"/>
      <c r="AT2126" s="5"/>
      <c r="AU2126" s="5"/>
      <c r="AV2126" s="28"/>
      <c r="AW2126" s="28"/>
    </row>
    <row r="2127" spans="2:49" ht="15.6" x14ac:dyDescent="0.3">
      <c r="B2127" s="9"/>
      <c r="C2127" s="9"/>
      <c r="D2127" s="9"/>
      <c r="E2127" s="9"/>
      <c r="F2127" s="9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  <c r="AJ2127" s="5"/>
      <c r="AK2127" s="5"/>
      <c r="AL2127" s="5"/>
      <c r="AM2127" s="5"/>
      <c r="AN2127" s="5"/>
      <c r="AO2127" s="5"/>
      <c r="AP2127" s="5"/>
      <c r="AQ2127" s="5"/>
      <c r="AR2127" s="5"/>
      <c r="AS2127" s="5"/>
      <c r="AT2127" s="5"/>
      <c r="AU2127" s="5"/>
      <c r="AV2127" s="28"/>
      <c r="AW2127" s="28"/>
    </row>
    <row r="2128" spans="2:49" ht="15.6" x14ac:dyDescent="0.3">
      <c r="B2128" s="9"/>
      <c r="C2128" s="9"/>
      <c r="D2128" s="9"/>
      <c r="E2128" s="9"/>
      <c r="F2128" s="9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  <c r="AA2128" s="5"/>
      <c r="AB2128" s="5"/>
      <c r="AC2128" s="5"/>
      <c r="AD2128" s="5"/>
      <c r="AE2128" s="5"/>
      <c r="AF2128" s="5"/>
      <c r="AG2128" s="5"/>
      <c r="AH2128" s="5"/>
      <c r="AI2128" s="5"/>
      <c r="AJ2128" s="5"/>
      <c r="AK2128" s="5"/>
      <c r="AL2128" s="5"/>
      <c r="AM2128" s="5"/>
      <c r="AN2128" s="5"/>
      <c r="AO2128" s="5"/>
      <c r="AP2128" s="5"/>
      <c r="AQ2128" s="5"/>
      <c r="AR2128" s="5"/>
      <c r="AS2128" s="5"/>
      <c r="AT2128" s="5"/>
      <c r="AU2128" s="5"/>
      <c r="AV2128" s="28"/>
      <c r="AW2128" s="28"/>
    </row>
    <row r="2129" spans="2:49" ht="15.6" x14ac:dyDescent="0.3">
      <c r="B2129" s="9"/>
      <c r="C2129" s="9"/>
      <c r="D2129" s="9"/>
      <c r="E2129" s="9"/>
      <c r="F2129" s="9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  <c r="AA2129" s="5"/>
      <c r="AB2129" s="5"/>
      <c r="AC2129" s="5"/>
      <c r="AD2129" s="5"/>
      <c r="AE2129" s="5"/>
      <c r="AF2129" s="5"/>
      <c r="AG2129" s="5"/>
      <c r="AH2129" s="5"/>
      <c r="AI2129" s="5"/>
      <c r="AJ2129" s="5"/>
      <c r="AK2129" s="5"/>
      <c r="AL2129" s="5"/>
      <c r="AM2129" s="5"/>
      <c r="AN2129" s="5"/>
      <c r="AO2129" s="5"/>
      <c r="AP2129" s="5"/>
      <c r="AQ2129" s="5"/>
      <c r="AR2129" s="5"/>
      <c r="AS2129" s="5"/>
      <c r="AT2129" s="5"/>
      <c r="AU2129" s="5"/>
      <c r="AV2129" s="28"/>
      <c r="AW2129" s="28"/>
    </row>
    <row r="2130" spans="2:49" ht="15.6" x14ac:dyDescent="0.3">
      <c r="B2130" s="9"/>
      <c r="C2130" s="9"/>
      <c r="D2130" s="9"/>
      <c r="E2130" s="9"/>
      <c r="F2130" s="9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  <c r="AA2130" s="5"/>
      <c r="AB2130" s="5"/>
      <c r="AC2130" s="5"/>
      <c r="AD2130" s="5"/>
      <c r="AE2130" s="5"/>
      <c r="AF2130" s="5"/>
      <c r="AG2130" s="5"/>
      <c r="AH2130" s="5"/>
      <c r="AI2130" s="5"/>
      <c r="AJ2130" s="5"/>
      <c r="AK2130" s="5"/>
      <c r="AL2130" s="5"/>
      <c r="AM2130" s="5"/>
      <c r="AN2130" s="5"/>
      <c r="AO2130" s="5"/>
      <c r="AP2130" s="5"/>
      <c r="AQ2130" s="5"/>
      <c r="AR2130" s="5"/>
      <c r="AS2130" s="5"/>
      <c r="AT2130" s="5"/>
      <c r="AU2130" s="5"/>
      <c r="AV2130" s="28"/>
      <c r="AW2130" s="28"/>
    </row>
    <row r="2131" spans="2:49" ht="15.6" x14ac:dyDescent="0.3">
      <c r="B2131" s="9"/>
      <c r="C2131" s="9"/>
      <c r="D2131" s="9"/>
      <c r="E2131" s="9"/>
      <c r="F2131" s="9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  <c r="AA2131" s="5"/>
      <c r="AB2131" s="5"/>
      <c r="AC2131" s="5"/>
      <c r="AD2131" s="5"/>
      <c r="AE2131" s="5"/>
      <c r="AF2131" s="5"/>
      <c r="AG2131" s="5"/>
      <c r="AH2131" s="5"/>
      <c r="AI2131" s="5"/>
      <c r="AJ2131" s="5"/>
      <c r="AK2131" s="5"/>
      <c r="AL2131" s="5"/>
      <c r="AM2131" s="5"/>
      <c r="AN2131" s="5"/>
      <c r="AO2131" s="5"/>
      <c r="AP2131" s="5"/>
      <c r="AQ2131" s="5"/>
      <c r="AR2131" s="5"/>
      <c r="AS2131" s="5"/>
      <c r="AT2131" s="5"/>
      <c r="AU2131" s="5"/>
      <c r="AV2131" s="28"/>
      <c r="AW2131" s="28"/>
    </row>
    <row r="2132" spans="2:49" ht="15.6" x14ac:dyDescent="0.3">
      <c r="B2132" s="9"/>
      <c r="C2132" s="9"/>
      <c r="D2132" s="9"/>
      <c r="E2132" s="9"/>
      <c r="F2132" s="9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  <c r="AA2132" s="5"/>
      <c r="AB2132" s="5"/>
      <c r="AC2132" s="5"/>
      <c r="AD2132" s="5"/>
      <c r="AE2132" s="5"/>
      <c r="AF2132" s="5"/>
      <c r="AG2132" s="5"/>
      <c r="AH2132" s="5"/>
      <c r="AI2132" s="5"/>
      <c r="AJ2132" s="5"/>
      <c r="AK2132" s="5"/>
      <c r="AL2132" s="5"/>
      <c r="AM2132" s="5"/>
      <c r="AN2132" s="5"/>
      <c r="AO2132" s="5"/>
      <c r="AP2132" s="5"/>
      <c r="AQ2132" s="5"/>
      <c r="AR2132" s="5"/>
      <c r="AS2132" s="5"/>
      <c r="AT2132" s="5"/>
      <c r="AU2132" s="5"/>
      <c r="AV2132" s="28"/>
      <c r="AW2132" s="28"/>
    </row>
    <row r="2133" spans="2:49" ht="15.6" x14ac:dyDescent="0.3">
      <c r="B2133" s="9"/>
      <c r="C2133" s="9"/>
      <c r="D2133" s="9"/>
      <c r="E2133" s="9"/>
      <c r="F2133" s="9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  <c r="AA2133" s="5"/>
      <c r="AB2133" s="5"/>
      <c r="AC2133" s="5"/>
      <c r="AD2133" s="5"/>
      <c r="AE2133" s="5"/>
      <c r="AF2133" s="5"/>
      <c r="AG2133" s="5"/>
      <c r="AH2133" s="5"/>
      <c r="AI2133" s="5"/>
      <c r="AJ2133" s="5"/>
      <c r="AK2133" s="5"/>
      <c r="AL2133" s="5"/>
      <c r="AM2133" s="5"/>
      <c r="AN2133" s="5"/>
      <c r="AO2133" s="5"/>
      <c r="AP2133" s="5"/>
      <c r="AQ2133" s="5"/>
      <c r="AR2133" s="5"/>
      <c r="AS2133" s="5"/>
      <c r="AT2133" s="5"/>
      <c r="AU2133" s="5"/>
      <c r="AV2133" s="28"/>
      <c r="AW2133" s="28"/>
    </row>
    <row r="2134" spans="2:49" ht="15.6" x14ac:dyDescent="0.3">
      <c r="B2134" s="9"/>
      <c r="C2134" s="9"/>
      <c r="D2134" s="9"/>
      <c r="E2134" s="9"/>
      <c r="F2134" s="9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  <c r="AA2134" s="5"/>
      <c r="AB2134" s="5"/>
      <c r="AC2134" s="5"/>
      <c r="AD2134" s="5"/>
      <c r="AE2134" s="5"/>
      <c r="AF2134" s="5"/>
      <c r="AG2134" s="5"/>
      <c r="AH2134" s="5"/>
      <c r="AI2134" s="5"/>
      <c r="AJ2134" s="5"/>
      <c r="AK2134" s="5"/>
      <c r="AL2134" s="5"/>
      <c r="AM2134" s="5"/>
      <c r="AN2134" s="5"/>
      <c r="AO2134" s="5"/>
      <c r="AP2134" s="5"/>
      <c r="AQ2134" s="5"/>
      <c r="AR2134" s="5"/>
      <c r="AS2134" s="5"/>
      <c r="AT2134" s="5"/>
      <c r="AU2134" s="5"/>
      <c r="AV2134" s="28"/>
      <c r="AW2134" s="28"/>
    </row>
    <row r="2135" spans="2:49" ht="15.6" x14ac:dyDescent="0.3">
      <c r="B2135" s="9"/>
      <c r="C2135" s="9"/>
      <c r="D2135" s="9"/>
      <c r="E2135" s="9"/>
      <c r="F2135" s="9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  <c r="AA2135" s="5"/>
      <c r="AB2135" s="5"/>
      <c r="AC2135" s="5"/>
      <c r="AD2135" s="5"/>
      <c r="AE2135" s="5"/>
      <c r="AF2135" s="5"/>
      <c r="AG2135" s="5"/>
      <c r="AH2135" s="5"/>
      <c r="AI2135" s="5"/>
      <c r="AJ2135" s="5"/>
      <c r="AK2135" s="5"/>
      <c r="AL2135" s="5"/>
      <c r="AM2135" s="5"/>
      <c r="AN2135" s="5"/>
      <c r="AO2135" s="5"/>
      <c r="AP2135" s="5"/>
      <c r="AQ2135" s="5"/>
      <c r="AR2135" s="5"/>
      <c r="AS2135" s="5"/>
      <c r="AT2135" s="5"/>
      <c r="AU2135" s="5"/>
      <c r="AV2135" s="28"/>
      <c r="AW2135" s="28"/>
    </row>
    <row r="2136" spans="2:49" ht="15.6" x14ac:dyDescent="0.3">
      <c r="B2136" s="9"/>
      <c r="C2136" s="9"/>
      <c r="D2136" s="9"/>
      <c r="E2136" s="9"/>
      <c r="F2136" s="9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  <c r="AA2136" s="5"/>
      <c r="AB2136" s="5"/>
      <c r="AC2136" s="5"/>
      <c r="AD2136" s="5"/>
      <c r="AE2136" s="5"/>
      <c r="AF2136" s="5"/>
      <c r="AG2136" s="5"/>
      <c r="AH2136" s="5"/>
      <c r="AI2136" s="5"/>
      <c r="AJ2136" s="5"/>
      <c r="AK2136" s="5"/>
      <c r="AL2136" s="5"/>
      <c r="AM2136" s="5"/>
      <c r="AN2136" s="5"/>
      <c r="AO2136" s="5"/>
      <c r="AP2136" s="5"/>
      <c r="AQ2136" s="5"/>
      <c r="AR2136" s="5"/>
      <c r="AS2136" s="5"/>
      <c r="AT2136" s="5"/>
      <c r="AU2136" s="5"/>
      <c r="AV2136" s="28"/>
      <c r="AW2136" s="28"/>
    </row>
    <row r="2137" spans="2:49" ht="15.6" x14ac:dyDescent="0.3">
      <c r="B2137" s="9"/>
      <c r="C2137" s="9"/>
      <c r="D2137" s="9"/>
      <c r="E2137" s="9"/>
      <c r="F2137" s="9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  <c r="AA2137" s="5"/>
      <c r="AB2137" s="5"/>
      <c r="AC2137" s="5"/>
      <c r="AD2137" s="5"/>
      <c r="AE2137" s="5"/>
      <c r="AF2137" s="5"/>
      <c r="AG2137" s="5"/>
      <c r="AH2137" s="5"/>
      <c r="AI2137" s="5"/>
      <c r="AJ2137" s="5"/>
      <c r="AK2137" s="5"/>
      <c r="AL2137" s="5"/>
      <c r="AM2137" s="5"/>
      <c r="AN2137" s="5"/>
      <c r="AO2137" s="5"/>
      <c r="AP2137" s="5"/>
      <c r="AQ2137" s="5"/>
      <c r="AR2137" s="5"/>
      <c r="AS2137" s="5"/>
      <c r="AT2137" s="5"/>
      <c r="AU2137" s="5"/>
      <c r="AV2137" s="28"/>
      <c r="AW2137" s="28"/>
    </row>
    <row r="2138" spans="2:49" ht="15.6" x14ac:dyDescent="0.3">
      <c r="B2138" s="9"/>
      <c r="C2138" s="9"/>
      <c r="D2138" s="9"/>
      <c r="E2138" s="9"/>
      <c r="F2138" s="9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  <c r="AA2138" s="5"/>
      <c r="AB2138" s="5"/>
      <c r="AC2138" s="5"/>
      <c r="AD2138" s="5"/>
      <c r="AE2138" s="5"/>
      <c r="AF2138" s="5"/>
      <c r="AG2138" s="5"/>
      <c r="AH2138" s="5"/>
      <c r="AI2138" s="5"/>
      <c r="AJ2138" s="5"/>
      <c r="AK2138" s="5"/>
      <c r="AL2138" s="5"/>
      <c r="AM2138" s="5"/>
      <c r="AN2138" s="5"/>
      <c r="AO2138" s="5"/>
      <c r="AP2138" s="5"/>
      <c r="AQ2138" s="5"/>
      <c r="AR2138" s="5"/>
      <c r="AS2138" s="5"/>
      <c r="AT2138" s="5"/>
      <c r="AU2138" s="5"/>
      <c r="AV2138" s="28"/>
      <c r="AW2138" s="28"/>
    </row>
    <row r="2139" spans="2:49" ht="15.6" x14ac:dyDescent="0.3">
      <c r="B2139" s="9"/>
      <c r="C2139" s="9"/>
      <c r="D2139" s="9"/>
      <c r="E2139" s="9"/>
      <c r="F2139" s="9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  <c r="AA2139" s="5"/>
      <c r="AB2139" s="5"/>
      <c r="AC2139" s="5"/>
      <c r="AD2139" s="5"/>
      <c r="AE2139" s="5"/>
      <c r="AF2139" s="5"/>
      <c r="AG2139" s="5"/>
      <c r="AH2139" s="5"/>
      <c r="AI2139" s="5"/>
      <c r="AJ2139" s="5"/>
      <c r="AK2139" s="5"/>
      <c r="AL2139" s="5"/>
      <c r="AM2139" s="5"/>
      <c r="AN2139" s="5"/>
      <c r="AO2139" s="5"/>
      <c r="AP2139" s="5"/>
      <c r="AQ2139" s="5"/>
      <c r="AR2139" s="5"/>
      <c r="AS2139" s="5"/>
      <c r="AT2139" s="5"/>
      <c r="AU2139" s="5"/>
      <c r="AV2139" s="28"/>
      <c r="AW2139" s="28"/>
    </row>
    <row r="2140" spans="2:49" ht="15.6" x14ac:dyDescent="0.3">
      <c r="B2140" s="9"/>
      <c r="C2140" s="9"/>
      <c r="D2140" s="9"/>
      <c r="E2140" s="9"/>
      <c r="F2140" s="9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  <c r="AA2140" s="5"/>
      <c r="AB2140" s="5"/>
      <c r="AC2140" s="5"/>
      <c r="AD2140" s="5"/>
      <c r="AE2140" s="5"/>
      <c r="AF2140" s="5"/>
      <c r="AG2140" s="5"/>
      <c r="AH2140" s="5"/>
      <c r="AI2140" s="5"/>
      <c r="AJ2140" s="5"/>
      <c r="AK2140" s="5"/>
      <c r="AL2140" s="5"/>
      <c r="AM2140" s="5"/>
      <c r="AN2140" s="5"/>
      <c r="AO2140" s="5"/>
      <c r="AP2140" s="5"/>
      <c r="AQ2140" s="5"/>
      <c r="AR2140" s="5"/>
      <c r="AS2140" s="5"/>
      <c r="AT2140" s="5"/>
      <c r="AU2140" s="5"/>
      <c r="AV2140" s="28"/>
      <c r="AW2140" s="28"/>
    </row>
    <row r="2141" spans="2:49" ht="15.6" x14ac:dyDescent="0.3">
      <c r="B2141" s="9"/>
      <c r="C2141" s="9"/>
      <c r="D2141" s="9"/>
      <c r="E2141" s="9"/>
      <c r="F2141" s="9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  <c r="AA2141" s="5"/>
      <c r="AB2141" s="5"/>
      <c r="AC2141" s="5"/>
      <c r="AD2141" s="5"/>
      <c r="AE2141" s="5"/>
      <c r="AF2141" s="5"/>
      <c r="AG2141" s="5"/>
      <c r="AH2141" s="5"/>
      <c r="AI2141" s="5"/>
      <c r="AJ2141" s="5"/>
      <c r="AK2141" s="5"/>
      <c r="AL2141" s="5"/>
      <c r="AM2141" s="5"/>
      <c r="AN2141" s="5"/>
      <c r="AO2141" s="5"/>
      <c r="AP2141" s="5"/>
      <c r="AQ2141" s="5"/>
      <c r="AR2141" s="5"/>
      <c r="AS2141" s="5"/>
      <c r="AT2141" s="5"/>
      <c r="AU2141" s="5"/>
      <c r="AV2141" s="28"/>
      <c r="AW2141" s="28"/>
    </row>
    <row r="2142" spans="2:49" ht="15.6" x14ac:dyDescent="0.3">
      <c r="B2142" s="9"/>
      <c r="C2142" s="9"/>
      <c r="D2142" s="9"/>
      <c r="E2142" s="9"/>
      <c r="F2142" s="9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  <c r="AA2142" s="5"/>
      <c r="AB2142" s="5"/>
      <c r="AC2142" s="5"/>
      <c r="AD2142" s="5"/>
      <c r="AE2142" s="5"/>
      <c r="AF2142" s="5"/>
      <c r="AG2142" s="5"/>
      <c r="AH2142" s="5"/>
      <c r="AI2142" s="5"/>
      <c r="AJ2142" s="5"/>
      <c r="AK2142" s="5"/>
      <c r="AL2142" s="5"/>
      <c r="AM2142" s="5"/>
      <c r="AN2142" s="5"/>
      <c r="AO2142" s="5"/>
      <c r="AP2142" s="5"/>
      <c r="AQ2142" s="5"/>
      <c r="AR2142" s="5"/>
      <c r="AS2142" s="5"/>
      <c r="AT2142" s="5"/>
      <c r="AU2142" s="5"/>
      <c r="AV2142" s="28"/>
      <c r="AW2142" s="28"/>
    </row>
    <row r="2143" spans="2:49" ht="15.6" x14ac:dyDescent="0.3">
      <c r="B2143" s="9"/>
      <c r="C2143" s="9"/>
      <c r="D2143" s="9"/>
      <c r="E2143" s="9"/>
      <c r="F2143" s="9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  <c r="AA2143" s="5"/>
      <c r="AB2143" s="5"/>
      <c r="AC2143" s="5"/>
      <c r="AD2143" s="5"/>
      <c r="AE2143" s="5"/>
      <c r="AF2143" s="5"/>
      <c r="AG2143" s="5"/>
      <c r="AH2143" s="5"/>
      <c r="AI2143" s="5"/>
      <c r="AJ2143" s="5"/>
      <c r="AK2143" s="5"/>
      <c r="AL2143" s="5"/>
      <c r="AM2143" s="5"/>
      <c r="AN2143" s="5"/>
      <c r="AO2143" s="5"/>
      <c r="AP2143" s="5"/>
      <c r="AQ2143" s="5"/>
      <c r="AR2143" s="5"/>
      <c r="AS2143" s="5"/>
      <c r="AT2143" s="5"/>
      <c r="AU2143" s="5"/>
      <c r="AV2143" s="28"/>
      <c r="AW2143" s="28"/>
    </row>
    <row r="2144" spans="2:49" ht="15.6" x14ac:dyDescent="0.3">
      <c r="B2144" s="9"/>
      <c r="C2144" s="9"/>
      <c r="D2144" s="9"/>
      <c r="E2144" s="9"/>
      <c r="F2144" s="9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  <c r="AA2144" s="5"/>
      <c r="AB2144" s="5"/>
      <c r="AC2144" s="5"/>
      <c r="AD2144" s="5"/>
      <c r="AE2144" s="5"/>
      <c r="AF2144" s="5"/>
      <c r="AG2144" s="5"/>
      <c r="AH2144" s="5"/>
      <c r="AI2144" s="5"/>
      <c r="AJ2144" s="5"/>
      <c r="AK2144" s="5"/>
      <c r="AL2144" s="5"/>
      <c r="AM2144" s="5"/>
      <c r="AN2144" s="5"/>
      <c r="AO2144" s="5"/>
      <c r="AP2144" s="5"/>
      <c r="AQ2144" s="5"/>
      <c r="AR2144" s="5"/>
      <c r="AS2144" s="5"/>
      <c r="AT2144" s="5"/>
      <c r="AU2144" s="5"/>
      <c r="AV2144" s="28"/>
      <c r="AW2144" s="28"/>
    </row>
    <row r="2145" spans="2:49" ht="15.6" x14ac:dyDescent="0.3">
      <c r="B2145" s="9"/>
      <c r="C2145" s="9"/>
      <c r="D2145" s="9"/>
      <c r="E2145" s="9"/>
      <c r="F2145" s="9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  <c r="AA2145" s="5"/>
      <c r="AB2145" s="5"/>
      <c r="AC2145" s="5"/>
      <c r="AD2145" s="5"/>
      <c r="AE2145" s="5"/>
      <c r="AF2145" s="5"/>
      <c r="AG2145" s="5"/>
      <c r="AH2145" s="5"/>
      <c r="AI2145" s="5"/>
      <c r="AJ2145" s="5"/>
      <c r="AK2145" s="5"/>
      <c r="AL2145" s="5"/>
      <c r="AM2145" s="5"/>
      <c r="AN2145" s="5"/>
      <c r="AO2145" s="5"/>
      <c r="AP2145" s="5"/>
      <c r="AQ2145" s="5"/>
      <c r="AR2145" s="5"/>
      <c r="AS2145" s="5"/>
      <c r="AT2145" s="5"/>
      <c r="AU2145" s="5"/>
      <c r="AV2145" s="28"/>
      <c r="AW2145" s="28"/>
    </row>
    <row r="2146" spans="2:49" ht="15.6" x14ac:dyDescent="0.3">
      <c r="B2146" s="9"/>
      <c r="C2146" s="9"/>
      <c r="D2146" s="9"/>
      <c r="E2146" s="9"/>
      <c r="F2146" s="9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  <c r="AA2146" s="5"/>
      <c r="AB2146" s="5"/>
      <c r="AC2146" s="5"/>
      <c r="AD2146" s="5"/>
      <c r="AE2146" s="5"/>
      <c r="AF2146" s="5"/>
      <c r="AG2146" s="5"/>
      <c r="AH2146" s="5"/>
      <c r="AI2146" s="5"/>
      <c r="AJ2146" s="5"/>
      <c r="AK2146" s="5"/>
      <c r="AL2146" s="5"/>
      <c r="AM2146" s="5"/>
      <c r="AN2146" s="5"/>
      <c r="AO2146" s="5"/>
      <c r="AP2146" s="5"/>
      <c r="AQ2146" s="5"/>
      <c r="AR2146" s="5"/>
      <c r="AS2146" s="5"/>
      <c r="AT2146" s="5"/>
      <c r="AU2146" s="5"/>
      <c r="AV2146" s="28"/>
      <c r="AW2146" s="28"/>
    </row>
    <row r="2147" spans="2:49" ht="15.6" x14ac:dyDescent="0.3">
      <c r="B2147" s="9"/>
      <c r="C2147" s="9"/>
      <c r="D2147" s="9"/>
      <c r="E2147" s="9"/>
      <c r="F2147" s="9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  <c r="AA2147" s="5"/>
      <c r="AB2147" s="5"/>
      <c r="AC2147" s="5"/>
      <c r="AD2147" s="5"/>
      <c r="AE2147" s="5"/>
      <c r="AF2147" s="5"/>
      <c r="AG2147" s="5"/>
      <c r="AH2147" s="5"/>
      <c r="AI2147" s="5"/>
      <c r="AJ2147" s="5"/>
      <c r="AK2147" s="5"/>
      <c r="AL2147" s="5"/>
      <c r="AM2147" s="5"/>
      <c r="AN2147" s="5"/>
      <c r="AO2147" s="5"/>
      <c r="AP2147" s="5"/>
      <c r="AQ2147" s="5"/>
      <c r="AR2147" s="5"/>
      <c r="AS2147" s="5"/>
      <c r="AT2147" s="5"/>
      <c r="AU2147" s="5"/>
      <c r="AV2147" s="28"/>
      <c r="AW2147" s="28"/>
    </row>
    <row r="2148" spans="2:49" ht="15.6" x14ac:dyDescent="0.3">
      <c r="B2148" s="9"/>
      <c r="C2148" s="9"/>
      <c r="D2148" s="9"/>
      <c r="E2148" s="9"/>
      <c r="F2148" s="9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  <c r="AA2148" s="5"/>
      <c r="AB2148" s="5"/>
      <c r="AC2148" s="5"/>
      <c r="AD2148" s="5"/>
      <c r="AE2148" s="5"/>
      <c r="AF2148" s="5"/>
      <c r="AG2148" s="5"/>
      <c r="AH2148" s="5"/>
      <c r="AI2148" s="5"/>
      <c r="AJ2148" s="5"/>
      <c r="AK2148" s="5"/>
      <c r="AL2148" s="5"/>
      <c r="AM2148" s="5"/>
      <c r="AN2148" s="5"/>
      <c r="AO2148" s="5"/>
      <c r="AP2148" s="5"/>
      <c r="AQ2148" s="5"/>
      <c r="AR2148" s="5"/>
      <c r="AS2148" s="5"/>
      <c r="AT2148" s="5"/>
      <c r="AU2148" s="5"/>
      <c r="AV2148" s="28"/>
      <c r="AW2148" s="28"/>
    </row>
    <row r="2149" spans="2:49" ht="15.6" x14ac:dyDescent="0.3">
      <c r="B2149" s="9"/>
      <c r="C2149" s="9"/>
      <c r="D2149" s="9"/>
      <c r="E2149" s="9"/>
      <c r="F2149" s="9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  <c r="AA2149" s="5"/>
      <c r="AB2149" s="5"/>
      <c r="AC2149" s="5"/>
      <c r="AD2149" s="5"/>
      <c r="AE2149" s="5"/>
      <c r="AF2149" s="5"/>
      <c r="AG2149" s="5"/>
      <c r="AH2149" s="5"/>
      <c r="AI2149" s="5"/>
      <c r="AJ2149" s="5"/>
      <c r="AK2149" s="5"/>
      <c r="AL2149" s="5"/>
      <c r="AM2149" s="5"/>
      <c r="AN2149" s="5"/>
      <c r="AO2149" s="5"/>
      <c r="AP2149" s="5"/>
      <c r="AQ2149" s="5"/>
      <c r="AR2149" s="5"/>
      <c r="AS2149" s="5"/>
      <c r="AT2149" s="5"/>
      <c r="AU2149" s="5"/>
      <c r="AV2149" s="28"/>
      <c r="AW2149" s="28"/>
    </row>
    <row r="2150" spans="2:49" ht="15.6" x14ac:dyDescent="0.3">
      <c r="B2150" s="9"/>
      <c r="C2150" s="9"/>
      <c r="D2150" s="9"/>
      <c r="E2150" s="9"/>
      <c r="F2150" s="9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  <c r="AA2150" s="5"/>
      <c r="AB2150" s="5"/>
      <c r="AC2150" s="5"/>
      <c r="AD2150" s="5"/>
      <c r="AE2150" s="5"/>
      <c r="AF2150" s="5"/>
      <c r="AG2150" s="5"/>
      <c r="AH2150" s="5"/>
      <c r="AI2150" s="5"/>
      <c r="AJ2150" s="5"/>
      <c r="AK2150" s="5"/>
      <c r="AL2150" s="5"/>
      <c r="AM2150" s="5"/>
      <c r="AN2150" s="5"/>
      <c r="AO2150" s="5"/>
      <c r="AP2150" s="5"/>
      <c r="AQ2150" s="5"/>
      <c r="AR2150" s="5"/>
      <c r="AS2150" s="5"/>
      <c r="AT2150" s="5"/>
      <c r="AU2150" s="5"/>
      <c r="AV2150" s="28"/>
      <c r="AW2150" s="28"/>
    </row>
    <row r="2151" spans="2:49" ht="15.6" x14ac:dyDescent="0.3">
      <c r="B2151" s="9"/>
      <c r="C2151" s="9"/>
      <c r="D2151" s="9"/>
      <c r="E2151" s="9"/>
      <c r="F2151" s="9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  <c r="AA2151" s="5"/>
      <c r="AB2151" s="5"/>
      <c r="AC2151" s="5"/>
      <c r="AD2151" s="5"/>
      <c r="AE2151" s="5"/>
      <c r="AF2151" s="5"/>
      <c r="AG2151" s="5"/>
      <c r="AH2151" s="5"/>
      <c r="AI2151" s="5"/>
      <c r="AJ2151" s="5"/>
      <c r="AK2151" s="5"/>
      <c r="AL2151" s="5"/>
      <c r="AM2151" s="5"/>
      <c r="AN2151" s="5"/>
      <c r="AO2151" s="5"/>
      <c r="AP2151" s="5"/>
      <c r="AQ2151" s="5"/>
      <c r="AR2151" s="5"/>
      <c r="AS2151" s="5"/>
      <c r="AT2151" s="5"/>
      <c r="AU2151" s="5"/>
      <c r="AV2151" s="28"/>
      <c r="AW2151" s="28"/>
    </row>
    <row r="2152" spans="2:49" ht="15.6" x14ac:dyDescent="0.3">
      <c r="B2152" s="9"/>
      <c r="C2152" s="9"/>
      <c r="D2152" s="9"/>
      <c r="E2152" s="9"/>
      <c r="F2152" s="9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5"/>
      <c r="Z2152" s="5"/>
      <c r="AA2152" s="5"/>
      <c r="AB2152" s="5"/>
      <c r="AC2152" s="5"/>
      <c r="AD2152" s="5"/>
      <c r="AE2152" s="5"/>
      <c r="AF2152" s="5"/>
      <c r="AG2152" s="5"/>
      <c r="AH2152" s="5"/>
      <c r="AI2152" s="5"/>
      <c r="AJ2152" s="5"/>
      <c r="AK2152" s="5"/>
      <c r="AL2152" s="5"/>
      <c r="AM2152" s="5"/>
      <c r="AN2152" s="5"/>
      <c r="AO2152" s="5"/>
      <c r="AP2152" s="5"/>
      <c r="AQ2152" s="5"/>
      <c r="AR2152" s="5"/>
      <c r="AS2152" s="5"/>
      <c r="AT2152" s="5"/>
      <c r="AU2152" s="5"/>
      <c r="AV2152" s="28"/>
      <c r="AW2152" s="28"/>
    </row>
    <row r="2153" spans="2:49" ht="15.6" x14ac:dyDescent="0.3">
      <c r="B2153" s="9"/>
      <c r="C2153" s="9"/>
      <c r="D2153" s="9"/>
      <c r="E2153" s="9"/>
      <c r="F2153" s="9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5"/>
      <c r="Z2153" s="5"/>
      <c r="AA2153" s="5"/>
      <c r="AB2153" s="5"/>
      <c r="AC2153" s="5"/>
      <c r="AD2153" s="5"/>
      <c r="AE2153" s="5"/>
      <c r="AF2153" s="5"/>
      <c r="AG2153" s="5"/>
      <c r="AH2153" s="5"/>
      <c r="AI2153" s="5"/>
      <c r="AJ2153" s="5"/>
      <c r="AK2153" s="5"/>
      <c r="AL2153" s="5"/>
      <c r="AM2153" s="5"/>
      <c r="AN2153" s="5"/>
      <c r="AO2153" s="5"/>
      <c r="AP2153" s="5"/>
      <c r="AQ2153" s="5"/>
      <c r="AR2153" s="5"/>
      <c r="AS2153" s="5"/>
      <c r="AT2153" s="5"/>
      <c r="AU2153" s="5"/>
      <c r="AV2153" s="28"/>
      <c r="AW2153" s="28"/>
    </row>
    <row r="2154" spans="2:49" ht="15.6" x14ac:dyDescent="0.3">
      <c r="B2154" s="9"/>
      <c r="C2154" s="9"/>
      <c r="D2154" s="9"/>
      <c r="E2154" s="9"/>
      <c r="F2154" s="9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5"/>
      <c r="Z2154" s="5"/>
      <c r="AA2154" s="5"/>
      <c r="AB2154" s="5"/>
      <c r="AC2154" s="5"/>
      <c r="AD2154" s="5"/>
      <c r="AE2154" s="5"/>
      <c r="AF2154" s="5"/>
      <c r="AG2154" s="5"/>
      <c r="AH2154" s="5"/>
      <c r="AI2154" s="5"/>
      <c r="AJ2154" s="5"/>
      <c r="AK2154" s="5"/>
      <c r="AL2154" s="5"/>
      <c r="AM2154" s="5"/>
      <c r="AN2154" s="5"/>
      <c r="AO2154" s="5"/>
      <c r="AP2154" s="5"/>
      <c r="AQ2154" s="5"/>
      <c r="AR2154" s="5"/>
      <c r="AS2154" s="5"/>
      <c r="AT2154" s="5"/>
      <c r="AU2154" s="5"/>
      <c r="AV2154" s="28"/>
      <c r="AW2154" s="28"/>
    </row>
    <row r="2155" spans="2:49" ht="15.6" x14ac:dyDescent="0.3">
      <c r="B2155" s="9"/>
      <c r="C2155" s="9"/>
      <c r="D2155" s="9"/>
      <c r="E2155" s="9"/>
      <c r="F2155" s="9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5"/>
      <c r="Z2155" s="5"/>
      <c r="AA2155" s="5"/>
      <c r="AB2155" s="5"/>
      <c r="AC2155" s="5"/>
      <c r="AD2155" s="5"/>
      <c r="AE2155" s="5"/>
      <c r="AF2155" s="5"/>
      <c r="AG2155" s="5"/>
      <c r="AH2155" s="5"/>
      <c r="AI2155" s="5"/>
      <c r="AJ2155" s="5"/>
      <c r="AK2155" s="5"/>
      <c r="AL2155" s="5"/>
      <c r="AM2155" s="5"/>
      <c r="AN2155" s="5"/>
      <c r="AO2155" s="5"/>
      <c r="AP2155" s="5"/>
      <c r="AQ2155" s="5"/>
      <c r="AR2155" s="5"/>
      <c r="AS2155" s="5"/>
      <c r="AT2155" s="5"/>
      <c r="AU2155" s="5"/>
      <c r="AV2155" s="28"/>
      <c r="AW2155" s="28"/>
    </row>
    <row r="2156" spans="2:49" ht="15.6" x14ac:dyDescent="0.3">
      <c r="B2156" s="9"/>
      <c r="C2156" s="9"/>
      <c r="D2156" s="9"/>
      <c r="E2156" s="9"/>
      <c r="F2156" s="9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  <c r="AA2156" s="5"/>
      <c r="AB2156" s="5"/>
      <c r="AC2156" s="5"/>
      <c r="AD2156" s="5"/>
      <c r="AE2156" s="5"/>
      <c r="AF2156" s="5"/>
      <c r="AG2156" s="5"/>
      <c r="AH2156" s="5"/>
      <c r="AI2156" s="5"/>
      <c r="AJ2156" s="5"/>
      <c r="AK2156" s="5"/>
      <c r="AL2156" s="5"/>
      <c r="AM2156" s="5"/>
      <c r="AN2156" s="5"/>
      <c r="AO2156" s="5"/>
      <c r="AP2156" s="5"/>
      <c r="AQ2156" s="5"/>
      <c r="AR2156" s="5"/>
      <c r="AS2156" s="5"/>
      <c r="AT2156" s="5"/>
      <c r="AU2156" s="5"/>
      <c r="AV2156" s="28"/>
      <c r="AW2156" s="28"/>
    </row>
    <row r="2157" spans="2:49" ht="15.6" x14ac:dyDescent="0.3">
      <c r="B2157" s="9"/>
      <c r="C2157" s="9"/>
      <c r="D2157" s="9"/>
      <c r="E2157" s="9"/>
      <c r="F2157" s="9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  <c r="AA2157" s="5"/>
      <c r="AB2157" s="5"/>
      <c r="AC2157" s="5"/>
      <c r="AD2157" s="5"/>
      <c r="AE2157" s="5"/>
      <c r="AF2157" s="5"/>
      <c r="AG2157" s="5"/>
      <c r="AH2157" s="5"/>
      <c r="AI2157" s="5"/>
      <c r="AJ2157" s="5"/>
      <c r="AK2157" s="5"/>
      <c r="AL2157" s="5"/>
      <c r="AM2157" s="5"/>
      <c r="AN2157" s="5"/>
      <c r="AO2157" s="5"/>
      <c r="AP2157" s="5"/>
      <c r="AQ2157" s="5"/>
      <c r="AR2157" s="5"/>
      <c r="AS2157" s="5"/>
      <c r="AT2157" s="5"/>
      <c r="AU2157" s="5"/>
      <c r="AV2157" s="28"/>
      <c r="AW2157" s="28"/>
    </row>
    <row r="2158" spans="2:49" ht="15.6" x14ac:dyDescent="0.3">
      <c r="B2158" s="9"/>
      <c r="C2158" s="9"/>
      <c r="D2158" s="9"/>
      <c r="E2158" s="9"/>
      <c r="F2158" s="9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  <c r="AA2158" s="5"/>
      <c r="AB2158" s="5"/>
      <c r="AC2158" s="5"/>
      <c r="AD2158" s="5"/>
      <c r="AE2158" s="5"/>
      <c r="AF2158" s="5"/>
      <c r="AG2158" s="5"/>
      <c r="AH2158" s="5"/>
      <c r="AI2158" s="5"/>
      <c r="AJ2158" s="5"/>
      <c r="AK2158" s="5"/>
      <c r="AL2158" s="5"/>
      <c r="AM2158" s="5"/>
      <c r="AN2158" s="5"/>
      <c r="AO2158" s="5"/>
      <c r="AP2158" s="5"/>
      <c r="AQ2158" s="5"/>
      <c r="AR2158" s="5"/>
      <c r="AS2158" s="5"/>
      <c r="AT2158" s="5"/>
      <c r="AU2158" s="5"/>
      <c r="AV2158" s="28"/>
      <c r="AW2158" s="28"/>
    </row>
    <row r="2159" spans="2:49" ht="15.6" x14ac:dyDescent="0.3">
      <c r="B2159" s="9"/>
      <c r="C2159" s="9"/>
      <c r="D2159" s="9"/>
      <c r="E2159" s="9"/>
      <c r="F2159" s="9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  <c r="AA2159" s="5"/>
      <c r="AB2159" s="5"/>
      <c r="AC2159" s="5"/>
      <c r="AD2159" s="5"/>
      <c r="AE2159" s="5"/>
      <c r="AF2159" s="5"/>
      <c r="AG2159" s="5"/>
      <c r="AH2159" s="5"/>
      <c r="AI2159" s="5"/>
      <c r="AJ2159" s="5"/>
      <c r="AK2159" s="5"/>
      <c r="AL2159" s="5"/>
      <c r="AM2159" s="5"/>
      <c r="AN2159" s="5"/>
      <c r="AO2159" s="5"/>
      <c r="AP2159" s="5"/>
      <c r="AQ2159" s="5"/>
      <c r="AR2159" s="5"/>
      <c r="AS2159" s="5"/>
      <c r="AT2159" s="5"/>
      <c r="AU2159" s="5"/>
      <c r="AV2159" s="28"/>
      <c r="AW2159" s="28"/>
    </row>
    <row r="2160" spans="2:49" ht="15.6" x14ac:dyDescent="0.3">
      <c r="B2160" s="9"/>
      <c r="C2160" s="9"/>
      <c r="D2160" s="9"/>
      <c r="E2160" s="9"/>
      <c r="F2160" s="9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5"/>
      <c r="Z2160" s="5"/>
      <c r="AA2160" s="5"/>
      <c r="AB2160" s="5"/>
      <c r="AC2160" s="5"/>
      <c r="AD2160" s="5"/>
      <c r="AE2160" s="5"/>
      <c r="AF2160" s="5"/>
      <c r="AG2160" s="5"/>
      <c r="AH2160" s="5"/>
      <c r="AI2160" s="5"/>
      <c r="AJ2160" s="5"/>
      <c r="AK2160" s="5"/>
      <c r="AL2160" s="5"/>
      <c r="AM2160" s="5"/>
      <c r="AN2160" s="5"/>
      <c r="AO2160" s="5"/>
      <c r="AP2160" s="5"/>
      <c r="AQ2160" s="5"/>
      <c r="AR2160" s="5"/>
      <c r="AS2160" s="5"/>
      <c r="AT2160" s="5"/>
      <c r="AU2160" s="5"/>
      <c r="AV2160" s="28"/>
      <c r="AW2160" s="28"/>
    </row>
    <row r="2161" spans="2:49" ht="15.6" x14ac:dyDescent="0.3">
      <c r="B2161" s="9"/>
      <c r="C2161" s="9"/>
      <c r="D2161" s="9"/>
      <c r="E2161" s="9"/>
      <c r="F2161" s="9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5"/>
      <c r="Z2161" s="5"/>
      <c r="AA2161" s="5"/>
      <c r="AB2161" s="5"/>
      <c r="AC2161" s="5"/>
      <c r="AD2161" s="5"/>
      <c r="AE2161" s="5"/>
      <c r="AF2161" s="5"/>
      <c r="AG2161" s="5"/>
      <c r="AH2161" s="5"/>
      <c r="AI2161" s="5"/>
      <c r="AJ2161" s="5"/>
      <c r="AK2161" s="5"/>
      <c r="AL2161" s="5"/>
      <c r="AM2161" s="5"/>
      <c r="AN2161" s="5"/>
      <c r="AO2161" s="5"/>
      <c r="AP2161" s="5"/>
      <c r="AQ2161" s="5"/>
      <c r="AR2161" s="5"/>
      <c r="AS2161" s="5"/>
      <c r="AT2161" s="5"/>
      <c r="AU2161" s="5"/>
      <c r="AV2161" s="28"/>
      <c r="AW2161" s="28"/>
    </row>
    <row r="2162" spans="2:49" ht="15.6" x14ac:dyDescent="0.3">
      <c r="B2162" s="9"/>
      <c r="C2162" s="9"/>
      <c r="D2162" s="9"/>
      <c r="E2162" s="9"/>
      <c r="F2162" s="9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  <c r="AA2162" s="5"/>
      <c r="AB2162" s="5"/>
      <c r="AC2162" s="5"/>
      <c r="AD2162" s="5"/>
      <c r="AE2162" s="5"/>
      <c r="AF2162" s="5"/>
      <c r="AG2162" s="5"/>
      <c r="AH2162" s="5"/>
      <c r="AI2162" s="5"/>
      <c r="AJ2162" s="5"/>
      <c r="AK2162" s="5"/>
      <c r="AL2162" s="5"/>
      <c r="AM2162" s="5"/>
      <c r="AN2162" s="5"/>
      <c r="AO2162" s="5"/>
      <c r="AP2162" s="5"/>
      <c r="AQ2162" s="5"/>
      <c r="AR2162" s="5"/>
      <c r="AS2162" s="5"/>
      <c r="AT2162" s="5"/>
      <c r="AU2162" s="5"/>
      <c r="AV2162" s="28"/>
      <c r="AW2162" s="28"/>
    </row>
    <row r="2163" spans="2:49" ht="15.6" x14ac:dyDescent="0.3">
      <c r="B2163" s="9"/>
      <c r="C2163" s="9"/>
      <c r="D2163" s="9"/>
      <c r="E2163" s="9"/>
      <c r="F2163" s="9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  <c r="AA2163" s="5"/>
      <c r="AB2163" s="5"/>
      <c r="AC2163" s="5"/>
      <c r="AD2163" s="5"/>
      <c r="AE2163" s="5"/>
      <c r="AF2163" s="5"/>
      <c r="AG2163" s="5"/>
      <c r="AH2163" s="5"/>
      <c r="AI2163" s="5"/>
      <c r="AJ2163" s="5"/>
      <c r="AK2163" s="5"/>
      <c r="AL2163" s="5"/>
      <c r="AM2163" s="5"/>
      <c r="AN2163" s="5"/>
      <c r="AO2163" s="5"/>
      <c r="AP2163" s="5"/>
      <c r="AQ2163" s="5"/>
      <c r="AR2163" s="5"/>
      <c r="AS2163" s="5"/>
      <c r="AT2163" s="5"/>
      <c r="AU2163" s="5"/>
      <c r="AV2163" s="28"/>
      <c r="AW2163" s="28"/>
    </row>
    <row r="2164" spans="2:49" ht="15.6" x14ac:dyDescent="0.3">
      <c r="B2164" s="9"/>
      <c r="C2164" s="9"/>
      <c r="D2164" s="9"/>
      <c r="E2164" s="9"/>
      <c r="F2164" s="9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5"/>
      <c r="Z2164" s="5"/>
      <c r="AA2164" s="5"/>
      <c r="AB2164" s="5"/>
      <c r="AC2164" s="5"/>
      <c r="AD2164" s="5"/>
      <c r="AE2164" s="5"/>
      <c r="AF2164" s="5"/>
      <c r="AG2164" s="5"/>
      <c r="AH2164" s="5"/>
      <c r="AI2164" s="5"/>
      <c r="AJ2164" s="5"/>
      <c r="AK2164" s="5"/>
      <c r="AL2164" s="5"/>
      <c r="AM2164" s="5"/>
      <c r="AN2164" s="5"/>
      <c r="AO2164" s="5"/>
      <c r="AP2164" s="5"/>
      <c r="AQ2164" s="5"/>
      <c r="AR2164" s="5"/>
      <c r="AS2164" s="5"/>
      <c r="AT2164" s="5"/>
      <c r="AU2164" s="5"/>
      <c r="AV2164" s="28"/>
      <c r="AW2164" s="28"/>
    </row>
    <row r="2165" spans="2:49" ht="15.6" x14ac:dyDescent="0.3">
      <c r="B2165" s="9"/>
      <c r="C2165" s="9"/>
      <c r="D2165" s="9"/>
      <c r="E2165" s="9"/>
      <c r="F2165" s="9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5"/>
      <c r="Z2165" s="5"/>
      <c r="AA2165" s="5"/>
      <c r="AB2165" s="5"/>
      <c r="AC2165" s="5"/>
      <c r="AD2165" s="5"/>
      <c r="AE2165" s="5"/>
      <c r="AF2165" s="5"/>
      <c r="AG2165" s="5"/>
      <c r="AH2165" s="5"/>
      <c r="AI2165" s="5"/>
      <c r="AJ2165" s="5"/>
      <c r="AK2165" s="5"/>
      <c r="AL2165" s="5"/>
      <c r="AM2165" s="5"/>
      <c r="AN2165" s="5"/>
      <c r="AO2165" s="5"/>
      <c r="AP2165" s="5"/>
      <c r="AQ2165" s="5"/>
      <c r="AR2165" s="5"/>
      <c r="AS2165" s="5"/>
      <c r="AT2165" s="5"/>
      <c r="AU2165" s="5"/>
      <c r="AV2165" s="28"/>
      <c r="AW2165" s="28"/>
    </row>
    <row r="2166" spans="2:49" ht="15.6" x14ac:dyDescent="0.3">
      <c r="B2166" s="9"/>
      <c r="C2166" s="9"/>
      <c r="D2166" s="9"/>
      <c r="E2166" s="9"/>
      <c r="F2166" s="9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  <c r="AA2166" s="5"/>
      <c r="AB2166" s="5"/>
      <c r="AC2166" s="5"/>
      <c r="AD2166" s="5"/>
      <c r="AE2166" s="5"/>
      <c r="AF2166" s="5"/>
      <c r="AG2166" s="5"/>
      <c r="AH2166" s="5"/>
      <c r="AI2166" s="5"/>
      <c r="AJ2166" s="5"/>
      <c r="AK2166" s="5"/>
      <c r="AL2166" s="5"/>
      <c r="AM2166" s="5"/>
      <c r="AN2166" s="5"/>
      <c r="AO2166" s="5"/>
      <c r="AP2166" s="5"/>
      <c r="AQ2166" s="5"/>
      <c r="AR2166" s="5"/>
      <c r="AS2166" s="5"/>
      <c r="AT2166" s="5"/>
      <c r="AU2166" s="5"/>
      <c r="AV2166" s="28"/>
      <c r="AW2166" s="28"/>
    </row>
    <row r="2167" spans="2:49" ht="15.6" x14ac:dyDescent="0.3">
      <c r="B2167" s="9"/>
      <c r="C2167" s="9"/>
      <c r="D2167" s="9"/>
      <c r="E2167" s="9"/>
      <c r="F2167" s="9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  <c r="AA2167" s="5"/>
      <c r="AB2167" s="5"/>
      <c r="AC2167" s="5"/>
      <c r="AD2167" s="5"/>
      <c r="AE2167" s="5"/>
      <c r="AF2167" s="5"/>
      <c r="AG2167" s="5"/>
      <c r="AH2167" s="5"/>
      <c r="AI2167" s="5"/>
      <c r="AJ2167" s="5"/>
      <c r="AK2167" s="5"/>
      <c r="AL2167" s="5"/>
      <c r="AM2167" s="5"/>
      <c r="AN2167" s="5"/>
      <c r="AO2167" s="5"/>
      <c r="AP2167" s="5"/>
      <c r="AQ2167" s="5"/>
      <c r="AR2167" s="5"/>
      <c r="AS2167" s="5"/>
      <c r="AT2167" s="5"/>
      <c r="AU2167" s="5"/>
      <c r="AV2167" s="28"/>
      <c r="AW2167" s="28"/>
    </row>
    <row r="2168" spans="2:49" ht="15.6" x14ac:dyDescent="0.3">
      <c r="B2168" s="9"/>
      <c r="C2168" s="9"/>
      <c r="D2168" s="9"/>
      <c r="E2168" s="9"/>
      <c r="F2168" s="9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5"/>
      <c r="Z2168" s="5"/>
      <c r="AA2168" s="5"/>
      <c r="AB2168" s="5"/>
      <c r="AC2168" s="5"/>
      <c r="AD2168" s="5"/>
      <c r="AE2168" s="5"/>
      <c r="AF2168" s="5"/>
      <c r="AG2168" s="5"/>
      <c r="AH2168" s="5"/>
      <c r="AI2168" s="5"/>
      <c r="AJ2168" s="5"/>
      <c r="AK2168" s="5"/>
      <c r="AL2168" s="5"/>
      <c r="AM2168" s="5"/>
      <c r="AN2168" s="5"/>
      <c r="AO2168" s="5"/>
      <c r="AP2168" s="5"/>
      <c r="AQ2168" s="5"/>
      <c r="AR2168" s="5"/>
      <c r="AS2168" s="5"/>
      <c r="AT2168" s="5"/>
      <c r="AU2168" s="5"/>
      <c r="AV2168" s="28"/>
      <c r="AW2168" s="28"/>
    </row>
    <row r="2169" spans="2:49" ht="15.6" x14ac:dyDescent="0.3">
      <c r="B2169" s="9"/>
      <c r="C2169" s="9"/>
      <c r="D2169" s="9"/>
      <c r="E2169" s="9"/>
      <c r="F2169" s="9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5"/>
      <c r="Z2169" s="5"/>
      <c r="AA2169" s="5"/>
      <c r="AB2169" s="5"/>
      <c r="AC2169" s="5"/>
      <c r="AD2169" s="5"/>
      <c r="AE2169" s="5"/>
      <c r="AF2169" s="5"/>
      <c r="AG2169" s="5"/>
      <c r="AH2169" s="5"/>
      <c r="AI2169" s="5"/>
      <c r="AJ2169" s="5"/>
      <c r="AK2169" s="5"/>
      <c r="AL2169" s="5"/>
      <c r="AM2169" s="5"/>
      <c r="AN2169" s="5"/>
      <c r="AO2169" s="5"/>
      <c r="AP2169" s="5"/>
      <c r="AQ2169" s="5"/>
      <c r="AR2169" s="5"/>
      <c r="AS2169" s="5"/>
      <c r="AT2169" s="5"/>
      <c r="AU2169" s="5"/>
      <c r="AV2169" s="28"/>
      <c r="AW2169" s="28"/>
    </row>
    <row r="2170" spans="2:49" ht="15.6" x14ac:dyDescent="0.3">
      <c r="B2170" s="9"/>
      <c r="C2170" s="9"/>
      <c r="D2170" s="9"/>
      <c r="E2170" s="9"/>
      <c r="F2170" s="9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  <c r="AA2170" s="5"/>
      <c r="AB2170" s="5"/>
      <c r="AC2170" s="5"/>
      <c r="AD2170" s="5"/>
      <c r="AE2170" s="5"/>
      <c r="AF2170" s="5"/>
      <c r="AG2170" s="5"/>
      <c r="AH2170" s="5"/>
      <c r="AI2170" s="5"/>
      <c r="AJ2170" s="5"/>
      <c r="AK2170" s="5"/>
      <c r="AL2170" s="5"/>
      <c r="AM2170" s="5"/>
      <c r="AN2170" s="5"/>
      <c r="AO2170" s="5"/>
      <c r="AP2170" s="5"/>
      <c r="AQ2170" s="5"/>
      <c r="AR2170" s="5"/>
      <c r="AS2170" s="5"/>
      <c r="AT2170" s="5"/>
      <c r="AU2170" s="5"/>
      <c r="AV2170" s="28"/>
      <c r="AW2170" s="28"/>
    </row>
    <row r="2171" spans="2:49" ht="15.6" x14ac:dyDescent="0.3">
      <c r="B2171" s="9"/>
      <c r="C2171" s="9"/>
      <c r="D2171" s="9"/>
      <c r="E2171" s="9"/>
      <c r="F2171" s="9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  <c r="AA2171" s="5"/>
      <c r="AB2171" s="5"/>
      <c r="AC2171" s="5"/>
      <c r="AD2171" s="5"/>
      <c r="AE2171" s="5"/>
      <c r="AF2171" s="5"/>
      <c r="AG2171" s="5"/>
      <c r="AH2171" s="5"/>
      <c r="AI2171" s="5"/>
      <c r="AJ2171" s="5"/>
      <c r="AK2171" s="5"/>
      <c r="AL2171" s="5"/>
      <c r="AM2171" s="5"/>
      <c r="AN2171" s="5"/>
      <c r="AO2171" s="5"/>
      <c r="AP2171" s="5"/>
      <c r="AQ2171" s="5"/>
      <c r="AR2171" s="5"/>
      <c r="AS2171" s="5"/>
      <c r="AT2171" s="5"/>
      <c r="AU2171" s="5"/>
      <c r="AV2171" s="28"/>
      <c r="AW2171" s="28"/>
    </row>
    <row r="2172" spans="2:49" ht="15.6" x14ac:dyDescent="0.3">
      <c r="B2172" s="9"/>
      <c r="C2172" s="9"/>
      <c r="D2172" s="9"/>
      <c r="E2172" s="9"/>
      <c r="F2172" s="9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  <c r="AJ2172" s="5"/>
      <c r="AK2172" s="5"/>
      <c r="AL2172" s="5"/>
      <c r="AM2172" s="5"/>
      <c r="AN2172" s="5"/>
      <c r="AO2172" s="5"/>
      <c r="AP2172" s="5"/>
      <c r="AQ2172" s="5"/>
      <c r="AR2172" s="5"/>
      <c r="AS2172" s="5"/>
      <c r="AT2172" s="5"/>
      <c r="AU2172" s="5"/>
      <c r="AV2172" s="28"/>
      <c r="AW2172" s="28"/>
    </row>
    <row r="2173" spans="2:49" ht="15.6" x14ac:dyDescent="0.3">
      <c r="B2173" s="9"/>
      <c r="C2173" s="9"/>
      <c r="D2173" s="9"/>
      <c r="E2173" s="9"/>
      <c r="F2173" s="9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  <c r="AA2173" s="5"/>
      <c r="AB2173" s="5"/>
      <c r="AC2173" s="5"/>
      <c r="AD2173" s="5"/>
      <c r="AE2173" s="5"/>
      <c r="AF2173" s="5"/>
      <c r="AG2173" s="5"/>
      <c r="AH2173" s="5"/>
      <c r="AI2173" s="5"/>
      <c r="AJ2173" s="5"/>
      <c r="AK2173" s="5"/>
      <c r="AL2173" s="5"/>
      <c r="AM2173" s="5"/>
      <c r="AN2173" s="5"/>
      <c r="AO2173" s="5"/>
      <c r="AP2173" s="5"/>
      <c r="AQ2173" s="5"/>
      <c r="AR2173" s="5"/>
      <c r="AS2173" s="5"/>
      <c r="AT2173" s="5"/>
      <c r="AU2173" s="5"/>
      <c r="AV2173" s="28"/>
      <c r="AW2173" s="28"/>
    </row>
    <row r="2174" spans="2:49" ht="15.6" x14ac:dyDescent="0.3">
      <c r="B2174" s="9"/>
      <c r="C2174" s="9"/>
      <c r="D2174" s="9"/>
      <c r="E2174" s="9"/>
      <c r="F2174" s="9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  <c r="AA2174" s="5"/>
      <c r="AB2174" s="5"/>
      <c r="AC2174" s="5"/>
      <c r="AD2174" s="5"/>
      <c r="AE2174" s="5"/>
      <c r="AF2174" s="5"/>
      <c r="AG2174" s="5"/>
      <c r="AH2174" s="5"/>
      <c r="AI2174" s="5"/>
      <c r="AJ2174" s="5"/>
      <c r="AK2174" s="5"/>
      <c r="AL2174" s="5"/>
      <c r="AM2174" s="5"/>
      <c r="AN2174" s="5"/>
      <c r="AO2174" s="5"/>
      <c r="AP2174" s="5"/>
      <c r="AQ2174" s="5"/>
      <c r="AR2174" s="5"/>
      <c r="AS2174" s="5"/>
      <c r="AT2174" s="5"/>
      <c r="AU2174" s="5"/>
      <c r="AV2174" s="28"/>
      <c r="AW2174" s="28"/>
    </row>
    <row r="2175" spans="2:49" ht="15.6" x14ac:dyDescent="0.3">
      <c r="B2175" s="9"/>
      <c r="C2175" s="9"/>
      <c r="D2175" s="9"/>
      <c r="E2175" s="9"/>
      <c r="F2175" s="9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  <c r="AA2175" s="5"/>
      <c r="AB2175" s="5"/>
      <c r="AC2175" s="5"/>
      <c r="AD2175" s="5"/>
      <c r="AE2175" s="5"/>
      <c r="AF2175" s="5"/>
      <c r="AG2175" s="5"/>
      <c r="AH2175" s="5"/>
      <c r="AI2175" s="5"/>
      <c r="AJ2175" s="5"/>
      <c r="AK2175" s="5"/>
      <c r="AL2175" s="5"/>
      <c r="AM2175" s="5"/>
      <c r="AN2175" s="5"/>
      <c r="AO2175" s="5"/>
      <c r="AP2175" s="5"/>
      <c r="AQ2175" s="5"/>
      <c r="AR2175" s="5"/>
      <c r="AS2175" s="5"/>
      <c r="AT2175" s="5"/>
      <c r="AU2175" s="5"/>
      <c r="AV2175" s="28"/>
      <c r="AW2175" s="28"/>
    </row>
    <row r="2176" spans="2:49" ht="15.6" x14ac:dyDescent="0.3">
      <c r="B2176" s="9"/>
      <c r="C2176" s="9"/>
      <c r="D2176" s="9"/>
      <c r="E2176" s="9"/>
      <c r="F2176" s="9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  <c r="AA2176" s="5"/>
      <c r="AB2176" s="5"/>
      <c r="AC2176" s="5"/>
      <c r="AD2176" s="5"/>
      <c r="AE2176" s="5"/>
      <c r="AF2176" s="5"/>
      <c r="AG2176" s="5"/>
      <c r="AH2176" s="5"/>
      <c r="AI2176" s="5"/>
      <c r="AJ2176" s="5"/>
      <c r="AK2176" s="5"/>
      <c r="AL2176" s="5"/>
      <c r="AM2176" s="5"/>
      <c r="AN2176" s="5"/>
      <c r="AO2176" s="5"/>
      <c r="AP2176" s="5"/>
      <c r="AQ2176" s="5"/>
      <c r="AR2176" s="5"/>
      <c r="AS2176" s="5"/>
      <c r="AT2176" s="5"/>
      <c r="AU2176" s="5"/>
      <c r="AV2176" s="28"/>
      <c r="AW2176" s="28"/>
    </row>
    <row r="2177" spans="2:49" ht="15.6" x14ac:dyDescent="0.3">
      <c r="B2177" s="9"/>
      <c r="C2177" s="9"/>
      <c r="D2177" s="9"/>
      <c r="E2177" s="9"/>
      <c r="F2177" s="9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  <c r="AA2177" s="5"/>
      <c r="AB2177" s="5"/>
      <c r="AC2177" s="5"/>
      <c r="AD2177" s="5"/>
      <c r="AE2177" s="5"/>
      <c r="AF2177" s="5"/>
      <c r="AG2177" s="5"/>
      <c r="AH2177" s="5"/>
      <c r="AI2177" s="5"/>
      <c r="AJ2177" s="5"/>
      <c r="AK2177" s="5"/>
      <c r="AL2177" s="5"/>
      <c r="AM2177" s="5"/>
      <c r="AN2177" s="5"/>
      <c r="AO2177" s="5"/>
      <c r="AP2177" s="5"/>
      <c r="AQ2177" s="5"/>
      <c r="AR2177" s="5"/>
      <c r="AS2177" s="5"/>
      <c r="AT2177" s="5"/>
      <c r="AU2177" s="5"/>
      <c r="AV2177" s="28"/>
      <c r="AW2177" s="28"/>
    </row>
    <row r="2178" spans="2:49" ht="15.6" x14ac:dyDescent="0.3">
      <c r="B2178" s="9"/>
      <c r="C2178" s="9"/>
      <c r="D2178" s="9"/>
      <c r="E2178" s="9"/>
      <c r="F2178" s="9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  <c r="AA2178" s="5"/>
      <c r="AB2178" s="5"/>
      <c r="AC2178" s="5"/>
      <c r="AD2178" s="5"/>
      <c r="AE2178" s="5"/>
      <c r="AF2178" s="5"/>
      <c r="AG2178" s="5"/>
      <c r="AH2178" s="5"/>
      <c r="AI2178" s="5"/>
      <c r="AJ2178" s="5"/>
      <c r="AK2178" s="5"/>
      <c r="AL2178" s="5"/>
      <c r="AM2178" s="5"/>
      <c r="AN2178" s="5"/>
      <c r="AO2178" s="5"/>
      <c r="AP2178" s="5"/>
      <c r="AQ2178" s="5"/>
      <c r="AR2178" s="5"/>
      <c r="AS2178" s="5"/>
      <c r="AT2178" s="5"/>
      <c r="AU2178" s="5"/>
      <c r="AV2178" s="28"/>
      <c r="AW2178" s="28"/>
    </row>
    <row r="2179" spans="2:49" ht="15.6" x14ac:dyDescent="0.3">
      <c r="B2179" s="9"/>
      <c r="C2179" s="9"/>
      <c r="D2179" s="9"/>
      <c r="E2179" s="9"/>
      <c r="F2179" s="9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  <c r="AA2179" s="5"/>
      <c r="AB2179" s="5"/>
      <c r="AC2179" s="5"/>
      <c r="AD2179" s="5"/>
      <c r="AE2179" s="5"/>
      <c r="AF2179" s="5"/>
      <c r="AG2179" s="5"/>
      <c r="AH2179" s="5"/>
      <c r="AI2179" s="5"/>
      <c r="AJ2179" s="5"/>
      <c r="AK2179" s="5"/>
      <c r="AL2179" s="5"/>
      <c r="AM2179" s="5"/>
      <c r="AN2179" s="5"/>
      <c r="AO2179" s="5"/>
      <c r="AP2179" s="5"/>
      <c r="AQ2179" s="5"/>
      <c r="AR2179" s="5"/>
      <c r="AS2179" s="5"/>
      <c r="AT2179" s="5"/>
      <c r="AU2179" s="5"/>
      <c r="AV2179" s="28"/>
      <c r="AW2179" s="28"/>
    </row>
    <row r="2180" spans="2:49" ht="15.6" x14ac:dyDescent="0.3">
      <c r="B2180" s="9"/>
      <c r="C2180" s="9"/>
      <c r="D2180" s="9"/>
      <c r="E2180" s="9"/>
      <c r="F2180" s="9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  <c r="AA2180" s="5"/>
      <c r="AB2180" s="5"/>
      <c r="AC2180" s="5"/>
      <c r="AD2180" s="5"/>
      <c r="AE2180" s="5"/>
      <c r="AF2180" s="5"/>
      <c r="AG2180" s="5"/>
      <c r="AH2180" s="5"/>
      <c r="AI2180" s="5"/>
      <c r="AJ2180" s="5"/>
      <c r="AK2180" s="5"/>
      <c r="AL2180" s="5"/>
      <c r="AM2180" s="5"/>
      <c r="AN2180" s="5"/>
      <c r="AO2180" s="5"/>
      <c r="AP2180" s="5"/>
      <c r="AQ2180" s="5"/>
      <c r="AR2180" s="5"/>
      <c r="AS2180" s="5"/>
      <c r="AT2180" s="5"/>
      <c r="AU2180" s="5"/>
      <c r="AV2180" s="28"/>
      <c r="AW2180" s="28"/>
    </row>
    <row r="2181" spans="2:49" ht="15.6" x14ac:dyDescent="0.3">
      <c r="B2181" s="9"/>
      <c r="C2181" s="9"/>
      <c r="D2181" s="9"/>
      <c r="E2181" s="9"/>
      <c r="F2181" s="9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  <c r="AA2181" s="5"/>
      <c r="AB2181" s="5"/>
      <c r="AC2181" s="5"/>
      <c r="AD2181" s="5"/>
      <c r="AE2181" s="5"/>
      <c r="AF2181" s="5"/>
      <c r="AG2181" s="5"/>
      <c r="AH2181" s="5"/>
      <c r="AI2181" s="5"/>
      <c r="AJ2181" s="5"/>
      <c r="AK2181" s="5"/>
      <c r="AL2181" s="5"/>
      <c r="AM2181" s="5"/>
      <c r="AN2181" s="5"/>
      <c r="AO2181" s="5"/>
      <c r="AP2181" s="5"/>
      <c r="AQ2181" s="5"/>
      <c r="AR2181" s="5"/>
      <c r="AS2181" s="5"/>
      <c r="AT2181" s="5"/>
      <c r="AU2181" s="5"/>
      <c r="AV2181" s="28"/>
      <c r="AW2181" s="28"/>
    </row>
    <row r="2182" spans="2:49" ht="15.6" x14ac:dyDescent="0.3">
      <c r="B2182" s="9"/>
      <c r="C2182" s="9"/>
      <c r="D2182" s="9"/>
      <c r="E2182" s="9"/>
      <c r="F2182" s="9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  <c r="AA2182" s="5"/>
      <c r="AB2182" s="5"/>
      <c r="AC2182" s="5"/>
      <c r="AD2182" s="5"/>
      <c r="AE2182" s="5"/>
      <c r="AF2182" s="5"/>
      <c r="AG2182" s="5"/>
      <c r="AH2182" s="5"/>
      <c r="AI2182" s="5"/>
      <c r="AJ2182" s="5"/>
      <c r="AK2182" s="5"/>
      <c r="AL2182" s="5"/>
      <c r="AM2182" s="5"/>
      <c r="AN2182" s="5"/>
      <c r="AO2182" s="5"/>
      <c r="AP2182" s="5"/>
      <c r="AQ2182" s="5"/>
      <c r="AR2182" s="5"/>
      <c r="AS2182" s="5"/>
      <c r="AT2182" s="5"/>
      <c r="AU2182" s="5"/>
      <c r="AV2182" s="28"/>
      <c r="AW2182" s="28"/>
    </row>
    <row r="2183" spans="2:49" ht="15.6" x14ac:dyDescent="0.3">
      <c r="B2183" s="9"/>
      <c r="C2183" s="9"/>
      <c r="D2183" s="9"/>
      <c r="E2183" s="9"/>
      <c r="F2183" s="9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  <c r="AA2183" s="5"/>
      <c r="AB2183" s="5"/>
      <c r="AC2183" s="5"/>
      <c r="AD2183" s="5"/>
      <c r="AE2183" s="5"/>
      <c r="AF2183" s="5"/>
      <c r="AG2183" s="5"/>
      <c r="AH2183" s="5"/>
      <c r="AI2183" s="5"/>
      <c r="AJ2183" s="5"/>
      <c r="AK2183" s="5"/>
      <c r="AL2183" s="5"/>
      <c r="AM2183" s="5"/>
      <c r="AN2183" s="5"/>
      <c r="AO2183" s="5"/>
      <c r="AP2183" s="5"/>
      <c r="AQ2183" s="5"/>
      <c r="AR2183" s="5"/>
      <c r="AS2183" s="5"/>
      <c r="AT2183" s="5"/>
      <c r="AU2183" s="5"/>
      <c r="AV2183" s="28"/>
      <c r="AW2183" s="28"/>
    </row>
    <row r="2184" spans="2:49" ht="15.6" x14ac:dyDescent="0.3">
      <c r="B2184" s="9"/>
      <c r="C2184" s="9"/>
      <c r="D2184" s="9"/>
      <c r="E2184" s="9"/>
      <c r="F2184" s="9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5"/>
      <c r="Z2184" s="5"/>
      <c r="AA2184" s="5"/>
      <c r="AB2184" s="5"/>
      <c r="AC2184" s="5"/>
      <c r="AD2184" s="5"/>
      <c r="AE2184" s="5"/>
      <c r="AF2184" s="5"/>
      <c r="AG2184" s="5"/>
      <c r="AH2184" s="5"/>
      <c r="AI2184" s="5"/>
      <c r="AJ2184" s="5"/>
      <c r="AK2184" s="5"/>
      <c r="AL2184" s="5"/>
      <c r="AM2184" s="5"/>
      <c r="AN2184" s="5"/>
      <c r="AO2184" s="5"/>
      <c r="AP2184" s="5"/>
      <c r="AQ2184" s="5"/>
      <c r="AR2184" s="5"/>
      <c r="AS2184" s="5"/>
      <c r="AT2184" s="5"/>
      <c r="AU2184" s="5"/>
      <c r="AV2184" s="28"/>
      <c r="AW2184" s="28"/>
    </row>
    <row r="2185" spans="2:49" ht="15.6" x14ac:dyDescent="0.3">
      <c r="B2185" s="9"/>
      <c r="C2185" s="9"/>
      <c r="D2185" s="9"/>
      <c r="E2185" s="9"/>
      <c r="F2185" s="9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5"/>
      <c r="Z2185" s="5"/>
      <c r="AA2185" s="5"/>
      <c r="AB2185" s="5"/>
      <c r="AC2185" s="5"/>
      <c r="AD2185" s="5"/>
      <c r="AE2185" s="5"/>
      <c r="AF2185" s="5"/>
      <c r="AG2185" s="5"/>
      <c r="AH2185" s="5"/>
      <c r="AI2185" s="5"/>
      <c r="AJ2185" s="5"/>
      <c r="AK2185" s="5"/>
      <c r="AL2185" s="5"/>
      <c r="AM2185" s="5"/>
      <c r="AN2185" s="5"/>
      <c r="AO2185" s="5"/>
      <c r="AP2185" s="5"/>
      <c r="AQ2185" s="5"/>
      <c r="AR2185" s="5"/>
      <c r="AS2185" s="5"/>
      <c r="AT2185" s="5"/>
      <c r="AU2185" s="5"/>
      <c r="AV2185" s="28"/>
      <c r="AW2185" s="28"/>
    </row>
    <row r="2186" spans="2:49" ht="15.6" x14ac:dyDescent="0.3">
      <c r="B2186" s="9"/>
      <c r="C2186" s="9"/>
      <c r="D2186" s="9"/>
      <c r="E2186" s="9"/>
      <c r="F2186" s="9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5"/>
      <c r="Z2186" s="5"/>
      <c r="AA2186" s="5"/>
      <c r="AB2186" s="5"/>
      <c r="AC2186" s="5"/>
      <c r="AD2186" s="5"/>
      <c r="AE2186" s="5"/>
      <c r="AF2186" s="5"/>
      <c r="AG2186" s="5"/>
      <c r="AH2186" s="5"/>
      <c r="AI2186" s="5"/>
      <c r="AJ2186" s="5"/>
      <c r="AK2186" s="5"/>
      <c r="AL2186" s="5"/>
      <c r="AM2186" s="5"/>
      <c r="AN2186" s="5"/>
      <c r="AO2186" s="5"/>
      <c r="AP2186" s="5"/>
      <c r="AQ2186" s="5"/>
      <c r="AR2186" s="5"/>
      <c r="AS2186" s="5"/>
      <c r="AT2186" s="5"/>
      <c r="AU2186" s="5"/>
      <c r="AV2186" s="28"/>
      <c r="AW2186" s="28"/>
    </row>
    <row r="2187" spans="2:49" ht="15.6" x14ac:dyDescent="0.3">
      <c r="B2187" s="9"/>
      <c r="C2187" s="9"/>
      <c r="D2187" s="9"/>
      <c r="E2187" s="9"/>
      <c r="F2187" s="9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5"/>
      <c r="Z2187" s="5"/>
      <c r="AA2187" s="5"/>
      <c r="AB2187" s="5"/>
      <c r="AC2187" s="5"/>
      <c r="AD2187" s="5"/>
      <c r="AE2187" s="5"/>
      <c r="AF2187" s="5"/>
      <c r="AG2187" s="5"/>
      <c r="AH2187" s="5"/>
      <c r="AI2187" s="5"/>
      <c r="AJ2187" s="5"/>
      <c r="AK2187" s="5"/>
      <c r="AL2187" s="5"/>
      <c r="AM2187" s="5"/>
      <c r="AN2187" s="5"/>
      <c r="AO2187" s="5"/>
      <c r="AP2187" s="5"/>
      <c r="AQ2187" s="5"/>
      <c r="AR2187" s="5"/>
      <c r="AS2187" s="5"/>
      <c r="AT2187" s="5"/>
      <c r="AU2187" s="5"/>
      <c r="AV2187" s="28"/>
      <c r="AW2187" s="28"/>
    </row>
    <row r="2188" spans="2:49" ht="15.6" x14ac:dyDescent="0.3">
      <c r="B2188" s="9"/>
      <c r="C2188" s="9"/>
      <c r="D2188" s="9"/>
      <c r="E2188" s="9"/>
      <c r="F2188" s="9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  <c r="AA2188" s="5"/>
      <c r="AB2188" s="5"/>
      <c r="AC2188" s="5"/>
      <c r="AD2188" s="5"/>
      <c r="AE2188" s="5"/>
      <c r="AF2188" s="5"/>
      <c r="AG2188" s="5"/>
      <c r="AH2188" s="5"/>
      <c r="AI2188" s="5"/>
      <c r="AJ2188" s="5"/>
      <c r="AK2188" s="5"/>
      <c r="AL2188" s="5"/>
      <c r="AM2188" s="5"/>
      <c r="AN2188" s="5"/>
      <c r="AO2188" s="5"/>
      <c r="AP2188" s="5"/>
      <c r="AQ2188" s="5"/>
      <c r="AR2188" s="5"/>
      <c r="AS2188" s="5"/>
      <c r="AT2188" s="5"/>
      <c r="AU2188" s="5"/>
      <c r="AV2188" s="28"/>
      <c r="AW2188" s="28"/>
    </row>
    <row r="2189" spans="2:49" ht="15.6" x14ac:dyDescent="0.3">
      <c r="B2189" s="9"/>
      <c r="C2189" s="9"/>
      <c r="D2189" s="9"/>
      <c r="E2189" s="9"/>
      <c r="F2189" s="9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  <c r="AA2189" s="5"/>
      <c r="AB2189" s="5"/>
      <c r="AC2189" s="5"/>
      <c r="AD2189" s="5"/>
      <c r="AE2189" s="5"/>
      <c r="AF2189" s="5"/>
      <c r="AG2189" s="5"/>
      <c r="AH2189" s="5"/>
      <c r="AI2189" s="5"/>
      <c r="AJ2189" s="5"/>
      <c r="AK2189" s="5"/>
      <c r="AL2189" s="5"/>
      <c r="AM2189" s="5"/>
      <c r="AN2189" s="5"/>
      <c r="AO2189" s="5"/>
      <c r="AP2189" s="5"/>
      <c r="AQ2189" s="5"/>
      <c r="AR2189" s="5"/>
      <c r="AS2189" s="5"/>
      <c r="AT2189" s="5"/>
      <c r="AU2189" s="5"/>
      <c r="AV2189" s="28"/>
      <c r="AW2189" s="28"/>
    </row>
    <row r="2190" spans="2:49" ht="15.6" x14ac:dyDescent="0.3">
      <c r="B2190" s="9"/>
      <c r="C2190" s="9"/>
      <c r="D2190" s="9"/>
      <c r="E2190" s="9"/>
      <c r="F2190" s="9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  <c r="AA2190" s="5"/>
      <c r="AB2190" s="5"/>
      <c r="AC2190" s="5"/>
      <c r="AD2190" s="5"/>
      <c r="AE2190" s="5"/>
      <c r="AF2190" s="5"/>
      <c r="AG2190" s="5"/>
      <c r="AH2190" s="5"/>
      <c r="AI2190" s="5"/>
      <c r="AJ2190" s="5"/>
      <c r="AK2190" s="5"/>
      <c r="AL2190" s="5"/>
      <c r="AM2190" s="5"/>
      <c r="AN2190" s="5"/>
      <c r="AO2190" s="5"/>
      <c r="AP2190" s="5"/>
      <c r="AQ2190" s="5"/>
      <c r="AR2190" s="5"/>
      <c r="AS2190" s="5"/>
      <c r="AT2190" s="5"/>
      <c r="AU2190" s="5"/>
      <c r="AV2190" s="28"/>
      <c r="AW2190" s="28"/>
    </row>
    <row r="2191" spans="2:49" ht="15.6" x14ac:dyDescent="0.3">
      <c r="B2191" s="9"/>
      <c r="C2191" s="9"/>
      <c r="D2191" s="9"/>
      <c r="E2191" s="9"/>
      <c r="F2191" s="9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  <c r="AA2191" s="5"/>
      <c r="AB2191" s="5"/>
      <c r="AC2191" s="5"/>
      <c r="AD2191" s="5"/>
      <c r="AE2191" s="5"/>
      <c r="AF2191" s="5"/>
      <c r="AG2191" s="5"/>
      <c r="AH2191" s="5"/>
      <c r="AI2191" s="5"/>
      <c r="AJ2191" s="5"/>
      <c r="AK2191" s="5"/>
      <c r="AL2191" s="5"/>
      <c r="AM2191" s="5"/>
      <c r="AN2191" s="5"/>
      <c r="AO2191" s="5"/>
      <c r="AP2191" s="5"/>
      <c r="AQ2191" s="5"/>
      <c r="AR2191" s="5"/>
      <c r="AS2191" s="5"/>
      <c r="AT2191" s="5"/>
      <c r="AU2191" s="5"/>
      <c r="AV2191" s="28"/>
      <c r="AW2191" s="28"/>
    </row>
    <row r="2192" spans="2:49" ht="15.6" x14ac:dyDescent="0.3">
      <c r="B2192" s="9"/>
      <c r="C2192" s="9"/>
      <c r="D2192" s="9"/>
      <c r="E2192" s="9"/>
      <c r="F2192" s="9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  <c r="AA2192" s="5"/>
      <c r="AB2192" s="5"/>
      <c r="AC2192" s="5"/>
      <c r="AD2192" s="5"/>
      <c r="AE2192" s="5"/>
      <c r="AF2192" s="5"/>
      <c r="AG2192" s="5"/>
      <c r="AH2192" s="5"/>
      <c r="AI2192" s="5"/>
      <c r="AJ2192" s="5"/>
      <c r="AK2192" s="5"/>
      <c r="AL2192" s="5"/>
      <c r="AM2192" s="5"/>
      <c r="AN2192" s="5"/>
      <c r="AO2192" s="5"/>
      <c r="AP2192" s="5"/>
      <c r="AQ2192" s="5"/>
      <c r="AR2192" s="5"/>
      <c r="AS2192" s="5"/>
      <c r="AT2192" s="5"/>
      <c r="AU2192" s="5"/>
      <c r="AV2192" s="28"/>
      <c r="AW2192" s="28"/>
    </row>
    <row r="2193" spans="2:49" ht="15.6" x14ac:dyDescent="0.3">
      <c r="B2193" s="9"/>
      <c r="C2193" s="9"/>
      <c r="D2193" s="9"/>
      <c r="E2193" s="9"/>
      <c r="F2193" s="9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  <c r="AJ2193" s="5"/>
      <c r="AK2193" s="5"/>
      <c r="AL2193" s="5"/>
      <c r="AM2193" s="5"/>
      <c r="AN2193" s="5"/>
      <c r="AO2193" s="5"/>
      <c r="AP2193" s="5"/>
      <c r="AQ2193" s="5"/>
      <c r="AR2193" s="5"/>
      <c r="AS2193" s="5"/>
      <c r="AT2193" s="5"/>
      <c r="AU2193" s="5"/>
      <c r="AV2193" s="28"/>
      <c r="AW2193" s="28"/>
    </row>
    <row r="2194" spans="2:49" ht="15.6" x14ac:dyDescent="0.3">
      <c r="B2194" s="9"/>
      <c r="C2194" s="9"/>
      <c r="D2194" s="9"/>
      <c r="E2194" s="9"/>
      <c r="F2194" s="9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  <c r="AA2194" s="5"/>
      <c r="AB2194" s="5"/>
      <c r="AC2194" s="5"/>
      <c r="AD2194" s="5"/>
      <c r="AE2194" s="5"/>
      <c r="AF2194" s="5"/>
      <c r="AG2194" s="5"/>
      <c r="AH2194" s="5"/>
      <c r="AI2194" s="5"/>
      <c r="AJ2194" s="5"/>
      <c r="AK2194" s="5"/>
      <c r="AL2194" s="5"/>
      <c r="AM2194" s="5"/>
      <c r="AN2194" s="5"/>
      <c r="AO2194" s="5"/>
      <c r="AP2194" s="5"/>
      <c r="AQ2194" s="5"/>
      <c r="AR2194" s="5"/>
      <c r="AS2194" s="5"/>
      <c r="AT2194" s="5"/>
      <c r="AU2194" s="5"/>
      <c r="AV2194" s="28"/>
      <c r="AW2194" s="28"/>
    </row>
    <row r="2195" spans="2:49" ht="15.6" x14ac:dyDescent="0.3">
      <c r="B2195" s="9"/>
      <c r="C2195" s="9"/>
      <c r="D2195" s="9"/>
      <c r="E2195" s="9"/>
      <c r="F2195" s="9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  <c r="AA2195" s="5"/>
      <c r="AB2195" s="5"/>
      <c r="AC2195" s="5"/>
      <c r="AD2195" s="5"/>
      <c r="AE2195" s="5"/>
      <c r="AF2195" s="5"/>
      <c r="AG2195" s="5"/>
      <c r="AH2195" s="5"/>
      <c r="AI2195" s="5"/>
      <c r="AJ2195" s="5"/>
      <c r="AK2195" s="5"/>
      <c r="AL2195" s="5"/>
      <c r="AM2195" s="5"/>
      <c r="AN2195" s="5"/>
      <c r="AO2195" s="5"/>
      <c r="AP2195" s="5"/>
      <c r="AQ2195" s="5"/>
      <c r="AR2195" s="5"/>
      <c r="AS2195" s="5"/>
      <c r="AT2195" s="5"/>
      <c r="AU2195" s="5"/>
      <c r="AV2195" s="28"/>
      <c r="AW2195" s="28"/>
    </row>
    <row r="2196" spans="2:49" ht="15.6" x14ac:dyDescent="0.3">
      <c r="B2196" s="9"/>
      <c r="C2196" s="9"/>
      <c r="D2196" s="9"/>
      <c r="E2196" s="9"/>
      <c r="F2196" s="9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5"/>
      <c r="Z2196" s="5"/>
      <c r="AA2196" s="5"/>
      <c r="AB2196" s="5"/>
      <c r="AC2196" s="5"/>
      <c r="AD2196" s="5"/>
      <c r="AE2196" s="5"/>
      <c r="AF2196" s="5"/>
      <c r="AG2196" s="5"/>
      <c r="AH2196" s="5"/>
      <c r="AI2196" s="5"/>
      <c r="AJ2196" s="5"/>
      <c r="AK2196" s="5"/>
      <c r="AL2196" s="5"/>
      <c r="AM2196" s="5"/>
      <c r="AN2196" s="5"/>
      <c r="AO2196" s="5"/>
      <c r="AP2196" s="5"/>
      <c r="AQ2196" s="5"/>
      <c r="AR2196" s="5"/>
      <c r="AS2196" s="5"/>
      <c r="AT2196" s="5"/>
      <c r="AU2196" s="5"/>
      <c r="AV2196" s="28"/>
      <c r="AW2196" s="28"/>
    </row>
    <row r="2197" spans="2:49" ht="15.6" x14ac:dyDescent="0.3">
      <c r="B2197" s="9"/>
      <c r="C2197" s="9"/>
      <c r="D2197" s="9"/>
      <c r="E2197" s="9"/>
      <c r="F2197" s="9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  <c r="AA2197" s="5"/>
      <c r="AB2197" s="5"/>
      <c r="AC2197" s="5"/>
      <c r="AD2197" s="5"/>
      <c r="AE2197" s="5"/>
      <c r="AF2197" s="5"/>
      <c r="AG2197" s="5"/>
      <c r="AH2197" s="5"/>
      <c r="AI2197" s="5"/>
      <c r="AJ2197" s="5"/>
      <c r="AK2197" s="5"/>
      <c r="AL2197" s="5"/>
      <c r="AM2197" s="5"/>
      <c r="AN2197" s="5"/>
      <c r="AO2197" s="5"/>
      <c r="AP2197" s="5"/>
      <c r="AQ2197" s="5"/>
      <c r="AR2197" s="5"/>
      <c r="AS2197" s="5"/>
      <c r="AT2197" s="5"/>
      <c r="AU2197" s="5"/>
      <c r="AV2197" s="28"/>
      <c r="AW2197" s="28"/>
    </row>
    <row r="2198" spans="2:49" ht="15.6" x14ac:dyDescent="0.3">
      <c r="B2198" s="9"/>
      <c r="C2198" s="9"/>
      <c r="D2198" s="9"/>
      <c r="E2198" s="9"/>
      <c r="F2198" s="9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  <c r="AA2198" s="5"/>
      <c r="AB2198" s="5"/>
      <c r="AC2198" s="5"/>
      <c r="AD2198" s="5"/>
      <c r="AE2198" s="5"/>
      <c r="AF2198" s="5"/>
      <c r="AG2198" s="5"/>
      <c r="AH2198" s="5"/>
      <c r="AI2198" s="5"/>
      <c r="AJ2198" s="5"/>
      <c r="AK2198" s="5"/>
      <c r="AL2198" s="5"/>
      <c r="AM2198" s="5"/>
      <c r="AN2198" s="5"/>
      <c r="AO2198" s="5"/>
      <c r="AP2198" s="5"/>
      <c r="AQ2198" s="5"/>
      <c r="AR2198" s="5"/>
      <c r="AS2198" s="5"/>
      <c r="AT2198" s="5"/>
      <c r="AU2198" s="5"/>
      <c r="AV2198" s="28"/>
      <c r="AW2198" s="28"/>
    </row>
    <row r="2199" spans="2:49" ht="15.6" x14ac:dyDescent="0.3">
      <c r="B2199" s="9"/>
      <c r="C2199" s="9"/>
      <c r="D2199" s="9"/>
      <c r="E2199" s="9"/>
      <c r="F2199" s="9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  <c r="AA2199" s="5"/>
      <c r="AB2199" s="5"/>
      <c r="AC2199" s="5"/>
      <c r="AD2199" s="5"/>
      <c r="AE2199" s="5"/>
      <c r="AF2199" s="5"/>
      <c r="AG2199" s="5"/>
      <c r="AH2199" s="5"/>
      <c r="AI2199" s="5"/>
      <c r="AJ2199" s="5"/>
      <c r="AK2199" s="5"/>
      <c r="AL2199" s="5"/>
      <c r="AM2199" s="5"/>
      <c r="AN2199" s="5"/>
      <c r="AO2199" s="5"/>
      <c r="AP2199" s="5"/>
      <c r="AQ2199" s="5"/>
      <c r="AR2199" s="5"/>
      <c r="AS2199" s="5"/>
      <c r="AT2199" s="5"/>
      <c r="AU2199" s="5"/>
      <c r="AV2199" s="28"/>
      <c r="AW2199" s="28"/>
    </row>
    <row r="2200" spans="2:49" ht="15.6" x14ac:dyDescent="0.3">
      <c r="B2200" s="9"/>
      <c r="C2200" s="9"/>
      <c r="D2200" s="9"/>
      <c r="E2200" s="9"/>
      <c r="F2200" s="9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  <c r="AA2200" s="5"/>
      <c r="AB2200" s="5"/>
      <c r="AC2200" s="5"/>
      <c r="AD2200" s="5"/>
      <c r="AE2200" s="5"/>
      <c r="AF2200" s="5"/>
      <c r="AG2200" s="5"/>
      <c r="AH2200" s="5"/>
      <c r="AI2200" s="5"/>
      <c r="AJ2200" s="5"/>
      <c r="AK2200" s="5"/>
      <c r="AL2200" s="5"/>
      <c r="AM2200" s="5"/>
      <c r="AN2200" s="5"/>
      <c r="AO2200" s="5"/>
      <c r="AP2200" s="5"/>
      <c r="AQ2200" s="5"/>
      <c r="AR2200" s="5"/>
      <c r="AS2200" s="5"/>
      <c r="AT2200" s="5"/>
      <c r="AU2200" s="5"/>
      <c r="AV2200" s="28"/>
      <c r="AW2200" s="28"/>
    </row>
    <row r="2201" spans="2:49" ht="15.6" x14ac:dyDescent="0.3">
      <c r="B2201" s="9"/>
      <c r="C2201" s="9"/>
      <c r="D2201" s="9"/>
      <c r="E2201" s="9"/>
      <c r="F2201" s="9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  <c r="AA2201" s="5"/>
      <c r="AB2201" s="5"/>
      <c r="AC2201" s="5"/>
      <c r="AD2201" s="5"/>
      <c r="AE2201" s="5"/>
      <c r="AF2201" s="5"/>
      <c r="AG2201" s="5"/>
      <c r="AH2201" s="5"/>
      <c r="AI2201" s="5"/>
      <c r="AJ2201" s="5"/>
      <c r="AK2201" s="5"/>
      <c r="AL2201" s="5"/>
      <c r="AM2201" s="5"/>
      <c r="AN2201" s="5"/>
      <c r="AO2201" s="5"/>
      <c r="AP2201" s="5"/>
      <c r="AQ2201" s="5"/>
      <c r="AR2201" s="5"/>
      <c r="AS2201" s="5"/>
      <c r="AT2201" s="5"/>
      <c r="AU2201" s="5"/>
      <c r="AV2201" s="28"/>
      <c r="AW2201" s="28"/>
    </row>
    <row r="2202" spans="2:49" ht="15.6" x14ac:dyDescent="0.3">
      <c r="B2202" s="9"/>
      <c r="C2202" s="9"/>
      <c r="D2202" s="9"/>
      <c r="E2202" s="9"/>
      <c r="F2202" s="9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  <c r="AA2202" s="5"/>
      <c r="AB2202" s="5"/>
      <c r="AC2202" s="5"/>
      <c r="AD2202" s="5"/>
      <c r="AE2202" s="5"/>
      <c r="AF2202" s="5"/>
      <c r="AG2202" s="5"/>
      <c r="AH2202" s="5"/>
      <c r="AI2202" s="5"/>
      <c r="AJ2202" s="5"/>
      <c r="AK2202" s="5"/>
      <c r="AL2202" s="5"/>
      <c r="AM2202" s="5"/>
      <c r="AN2202" s="5"/>
      <c r="AO2202" s="5"/>
      <c r="AP2202" s="5"/>
      <c r="AQ2202" s="5"/>
      <c r="AR2202" s="5"/>
      <c r="AS2202" s="5"/>
      <c r="AT2202" s="5"/>
      <c r="AU2202" s="5"/>
      <c r="AV2202" s="28"/>
      <c r="AW2202" s="28"/>
    </row>
    <row r="2203" spans="2:49" ht="15.6" x14ac:dyDescent="0.3">
      <c r="B2203" s="9"/>
      <c r="C2203" s="9"/>
      <c r="D2203" s="9"/>
      <c r="E2203" s="9"/>
      <c r="F2203" s="9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  <c r="AA2203" s="5"/>
      <c r="AB2203" s="5"/>
      <c r="AC2203" s="5"/>
      <c r="AD2203" s="5"/>
      <c r="AE2203" s="5"/>
      <c r="AF2203" s="5"/>
      <c r="AG2203" s="5"/>
      <c r="AH2203" s="5"/>
      <c r="AI2203" s="5"/>
      <c r="AJ2203" s="5"/>
      <c r="AK2203" s="5"/>
      <c r="AL2203" s="5"/>
      <c r="AM2203" s="5"/>
      <c r="AN2203" s="5"/>
      <c r="AO2203" s="5"/>
      <c r="AP2203" s="5"/>
      <c r="AQ2203" s="5"/>
      <c r="AR2203" s="5"/>
      <c r="AS2203" s="5"/>
      <c r="AT2203" s="5"/>
      <c r="AU2203" s="5"/>
      <c r="AV2203" s="28"/>
      <c r="AW2203" s="28"/>
    </row>
    <row r="2204" spans="2:49" ht="15.6" x14ac:dyDescent="0.3">
      <c r="B2204" s="9"/>
      <c r="C2204" s="9"/>
      <c r="D2204" s="9"/>
      <c r="E2204" s="9"/>
      <c r="F2204" s="9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  <c r="AA2204" s="5"/>
      <c r="AB2204" s="5"/>
      <c r="AC2204" s="5"/>
      <c r="AD2204" s="5"/>
      <c r="AE2204" s="5"/>
      <c r="AF2204" s="5"/>
      <c r="AG2204" s="5"/>
      <c r="AH2204" s="5"/>
      <c r="AI2204" s="5"/>
      <c r="AJ2204" s="5"/>
      <c r="AK2204" s="5"/>
      <c r="AL2204" s="5"/>
      <c r="AM2204" s="5"/>
      <c r="AN2204" s="5"/>
      <c r="AO2204" s="5"/>
      <c r="AP2204" s="5"/>
      <c r="AQ2204" s="5"/>
      <c r="AR2204" s="5"/>
      <c r="AS2204" s="5"/>
      <c r="AT2204" s="5"/>
      <c r="AU2204" s="5"/>
      <c r="AV2204" s="28"/>
      <c r="AW2204" s="28"/>
    </row>
    <row r="2205" spans="2:49" ht="15.6" x14ac:dyDescent="0.3">
      <c r="B2205" s="9"/>
      <c r="C2205" s="9"/>
      <c r="D2205" s="9"/>
      <c r="E2205" s="9"/>
      <c r="F2205" s="9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  <c r="AA2205" s="5"/>
      <c r="AB2205" s="5"/>
      <c r="AC2205" s="5"/>
      <c r="AD2205" s="5"/>
      <c r="AE2205" s="5"/>
      <c r="AF2205" s="5"/>
      <c r="AG2205" s="5"/>
      <c r="AH2205" s="5"/>
      <c r="AI2205" s="5"/>
      <c r="AJ2205" s="5"/>
      <c r="AK2205" s="5"/>
      <c r="AL2205" s="5"/>
      <c r="AM2205" s="5"/>
      <c r="AN2205" s="5"/>
      <c r="AO2205" s="5"/>
      <c r="AP2205" s="5"/>
      <c r="AQ2205" s="5"/>
      <c r="AR2205" s="5"/>
      <c r="AS2205" s="5"/>
      <c r="AT2205" s="5"/>
      <c r="AU2205" s="5"/>
      <c r="AV2205" s="28"/>
      <c r="AW2205" s="28"/>
    </row>
    <row r="2206" spans="2:49" ht="15.6" x14ac:dyDescent="0.3">
      <c r="B2206" s="9"/>
      <c r="C2206" s="9"/>
      <c r="D2206" s="9"/>
      <c r="E2206" s="9"/>
      <c r="F2206" s="9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5"/>
      <c r="Z2206" s="5"/>
      <c r="AA2206" s="5"/>
      <c r="AB2206" s="5"/>
      <c r="AC2206" s="5"/>
      <c r="AD2206" s="5"/>
      <c r="AE2206" s="5"/>
      <c r="AF2206" s="5"/>
      <c r="AG2206" s="5"/>
      <c r="AH2206" s="5"/>
      <c r="AI2206" s="5"/>
      <c r="AJ2206" s="5"/>
      <c r="AK2206" s="5"/>
      <c r="AL2206" s="5"/>
      <c r="AM2206" s="5"/>
      <c r="AN2206" s="5"/>
      <c r="AO2206" s="5"/>
      <c r="AP2206" s="5"/>
      <c r="AQ2206" s="5"/>
      <c r="AR2206" s="5"/>
      <c r="AS2206" s="5"/>
      <c r="AT2206" s="5"/>
      <c r="AU2206" s="5"/>
      <c r="AV2206" s="28"/>
      <c r="AW2206" s="28"/>
    </row>
    <row r="2207" spans="2:49" ht="15.6" x14ac:dyDescent="0.3">
      <c r="B2207" s="9"/>
      <c r="C2207" s="9"/>
      <c r="D2207" s="9"/>
      <c r="E2207" s="9"/>
      <c r="F2207" s="9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5"/>
      <c r="Z2207" s="5"/>
      <c r="AA2207" s="5"/>
      <c r="AB2207" s="5"/>
      <c r="AC2207" s="5"/>
      <c r="AD2207" s="5"/>
      <c r="AE2207" s="5"/>
      <c r="AF2207" s="5"/>
      <c r="AG2207" s="5"/>
      <c r="AH2207" s="5"/>
      <c r="AI2207" s="5"/>
      <c r="AJ2207" s="5"/>
      <c r="AK2207" s="5"/>
      <c r="AL2207" s="5"/>
      <c r="AM2207" s="5"/>
      <c r="AN2207" s="5"/>
      <c r="AO2207" s="5"/>
      <c r="AP2207" s="5"/>
      <c r="AQ2207" s="5"/>
      <c r="AR2207" s="5"/>
      <c r="AS2207" s="5"/>
      <c r="AT2207" s="5"/>
      <c r="AU2207" s="5"/>
      <c r="AV2207" s="28"/>
      <c r="AW2207" s="28"/>
    </row>
    <row r="2208" spans="2:49" ht="15.6" x14ac:dyDescent="0.3">
      <c r="B2208" s="9"/>
      <c r="C2208" s="9"/>
      <c r="D2208" s="9"/>
      <c r="E2208" s="9"/>
      <c r="F2208" s="9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  <c r="AA2208" s="5"/>
      <c r="AB2208" s="5"/>
      <c r="AC2208" s="5"/>
      <c r="AD2208" s="5"/>
      <c r="AE2208" s="5"/>
      <c r="AF2208" s="5"/>
      <c r="AG2208" s="5"/>
      <c r="AH2208" s="5"/>
      <c r="AI2208" s="5"/>
      <c r="AJ2208" s="5"/>
      <c r="AK2208" s="5"/>
      <c r="AL2208" s="5"/>
      <c r="AM2208" s="5"/>
      <c r="AN2208" s="5"/>
      <c r="AO2208" s="5"/>
      <c r="AP2208" s="5"/>
      <c r="AQ2208" s="5"/>
      <c r="AR2208" s="5"/>
      <c r="AS2208" s="5"/>
      <c r="AT2208" s="5"/>
      <c r="AU2208" s="5"/>
      <c r="AV2208" s="28"/>
      <c r="AW2208" s="28"/>
    </row>
    <row r="2209" spans="2:49" ht="15.6" x14ac:dyDescent="0.3">
      <c r="B2209" s="9"/>
      <c r="C2209" s="9"/>
      <c r="D2209" s="9"/>
      <c r="E2209" s="9"/>
      <c r="F2209" s="9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  <c r="AA2209" s="5"/>
      <c r="AB2209" s="5"/>
      <c r="AC2209" s="5"/>
      <c r="AD2209" s="5"/>
      <c r="AE2209" s="5"/>
      <c r="AF2209" s="5"/>
      <c r="AG2209" s="5"/>
      <c r="AH2209" s="5"/>
      <c r="AI2209" s="5"/>
      <c r="AJ2209" s="5"/>
      <c r="AK2209" s="5"/>
      <c r="AL2209" s="5"/>
      <c r="AM2209" s="5"/>
      <c r="AN2209" s="5"/>
      <c r="AO2209" s="5"/>
      <c r="AP2209" s="5"/>
      <c r="AQ2209" s="5"/>
      <c r="AR2209" s="5"/>
      <c r="AS2209" s="5"/>
      <c r="AT2209" s="5"/>
      <c r="AU2209" s="5"/>
      <c r="AV2209" s="28"/>
      <c r="AW2209" s="28"/>
    </row>
    <row r="2210" spans="2:49" ht="15.6" x14ac:dyDescent="0.3">
      <c r="B2210" s="9"/>
      <c r="C2210" s="9"/>
      <c r="D2210" s="9"/>
      <c r="E2210" s="9"/>
      <c r="F2210" s="9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  <c r="AA2210" s="5"/>
      <c r="AB2210" s="5"/>
      <c r="AC2210" s="5"/>
      <c r="AD2210" s="5"/>
      <c r="AE2210" s="5"/>
      <c r="AF2210" s="5"/>
      <c r="AG2210" s="5"/>
      <c r="AH2210" s="5"/>
      <c r="AI2210" s="5"/>
      <c r="AJ2210" s="5"/>
      <c r="AK2210" s="5"/>
      <c r="AL2210" s="5"/>
      <c r="AM2210" s="5"/>
      <c r="AN2210" s="5"/>
      <c r="AO2210" s="5"/>
      <c r="AP2210" s="5"/>
      <c r="AQ2210" s="5"/>
      <c r="AR2210" s="5"/>
      <c r="AS2210" s="5"/>
      <c r="AT2210" s="5"/>
      <c r="AU2210" s="5"/>
      <c r="AV2210" s="28"/>
      <c r="AW2210" s="28"/>
    </row>
    <row r="2211" spans="2:49" ht="15.6" x14ac:dyDescent="0.3">
      <c r="B2211" s="9"/>
      <c r="C2211" s="9"/>
      <c r="D2211" s="9"/>
      <c r="E2211" s="9"/>
      <c r="F2211" s="9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  <c r="AA2211" s="5"/>
      <c r="AB2211" s="5"/>
      <c r="AC2211" s="5"/>
      <c r="AD2211" s="5"/>
      <c r="AE2211" s="5"/>
      <c r="AF2211" s="5"/>
      <c r="AG2211" s="5"/>
      <c r="AH2211" s="5"/>
      <c r="AI2211" s="5"/>
      <c r="AJ2211" s="5"/>
      <c r="AK2211" s="5"/>
      <c r="AL2211" s="5"/>
      <c r="AM2211" s="5"/>
      <c r="AN2211" s="5"/>
      <c r="AO2211" s="5"/>
      <c r="AP2211" s="5"/>
      <c r="AQ2211" s="5"/>
      <c r="AR2211" s="5"/>
      <c r="AS2211" s="5"/>
      <c r="AT2211" s="5"/>
      <c r="AU2211" s="5"/>
      <c r="AV2211" s="28"/>
      <c r="AW2211" s="28"/>
    </row>
    <row r="2212" spans="2:49" ht="15.6" x14ac:dyDescent="0.3">
      <c r="B2212" s="9"/>
      <c r="C2212" s="9"/>
      <c r="D2212" s="9"/>
      <c r="E2212" s="9"/>
      <c r="F2212" s="9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  <c r="AA2212" s="5"/>
      <c r="AB2212" s="5"/>
      <c r="AC2212" s="5"/>
      <c r="AD2212" s="5"/>
      <c r="AE2212" s="5"/>
      <c r="AF2212" s="5"/>
      <c r="AG2212" s="5"/>
      <c r="AH2212" s="5"/>
      <c r="AI2212" s="5"/>
      <c r="AJ2212" s="5"/>
      <c r="AK2212" s="5"/>
      <c r="AL2212" s="5"/>
      <c r="AM2212" s="5"/>
      <c r="AN2212" s="5"/>
      <c r="AO2212" s="5"/>
      <c r="AP2212" s="5"/>
      <c r="AQ2212" s="5"/>
      <c r="AR2212" s="5"/>
      <c r="AS2212" s="5"/>
      <c r="AT2212" s="5"/>
      <c r="AU2212" s="5"/>
      <c r="AV2212" s="28"/>
      <c r="AW2212" s="28"/>
    </row>
    <row r="2213" spans="2:49" ht="15.6" x14ac:dyDescent="0.3">
      <c r="B2213" s="9"/>
      <c r="C2213" s="9"/>
      <c r="D2213" s="9"/>
      <c r="E2213" s="9"/>
      <c r="F2213" s="9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  <c r="AA2213" s="5"/>
      <c r="AB2213" s="5"/>
      <c r="AC2213" s="5"/>
      <c r="AD2213" s="5"/>
      <c r="AE2213" s="5"/>
      <c r="AF2213" s="5"/>
      <c r="AG2213" s="5"/>
      <c r="AH2213" s="5"/>
      <c r="AI2213" s="5"/>
      <c r="AJ2213" s="5"/>
      <c r="AK2213" s="5"/>
      <c r="AL2213" s="5"/>
      <c r="AM2213" s="5"/>
      <c r="AN2213" s="5"/>
      <c r="AO2213" s="5"/>
      <c r="AP2213" s="5"/>
      <c r="AQ2213" s="5"/>
      <c r="AR2213" s="5"/>
      <c r="AS2213" s="5"/>
      <c r="AT2213" s="5"/>
      <c r="AU2213" s="5"/>
      <c r="AV2213" s="28"/>
      <c r="AW2213" s="28"/>
    </row>
    <row r="2214" spans="2:49" ht="15.6" x14ac:dyDescent="0.3">
      <c r="B2214" s="9"/>
      <c r="C2214" s="9"/>
      <c r="D2214" s="9"/>
      <c r="E2214" s="9"/>
      <c r="F2214" s="9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  <c r="AA2214" s="5"/>
      <c r="AB2214" s="5"/>
      <c r="AC2214" s="5"/>
      <c r="AD2214" s="5"/>
      <c r="AE2214" s="5"/>
      <c r="AF2214" s="5"/>
      <c r="AG2214" s="5"/>
      <c r="AH2214" s="5"/>
      <c r="AI2214" s="5"/>
      <c r="AJ2214" s="5"/>
      <c r="AK2214" s="5"/>
      <c r="AL2214" s="5"/>
      <c r="AM2214" s="5"/>
      <c r="AN2214" s="5"/>
      <c r="AO2214" s="5"/>
      <c r="AP2214" s="5"/>
      <c r="AQ2214" s="5"/>
      <c r="AR2214" s="5"/>
      <c r="AS2214" s="5"/>
      <c r="AT2214" s="5"/>
      <c r="AU2214" s="5"/>
      <c r="AV2214" s="28"/>
      <c r="AW2214" s="28"/>
    </row>
    <row r="2215" spans="2:49" ht="15.6" x14ac:dyDescent="0.3">
      <c r="B2215" s="9"/>
      <c r="C2215" s="9"/>
      <c r="D2215" s="9"/>
      <c r="E2215" s="9"/>
      <c r="F2215" s="9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  <c r="AA2215" s="5"/>
      <c r="AB2215" s="5"/>
      <c r="AC2215" s="5"/>
      <c r="AD2215" s="5"/>
      <c r="AE2215" s="5"/>
      <c r="AF2215" s="5"/>
      <c r="AG2215" s="5"/>
      <c r="AH2215" s="5"/>
      <c r="AI2215" s="5"/>
      <c r="AJ2215" s="5"/>
      <c r="AK2215" s="5"/>
      <c r="AL2215" s="5"/>
      <c r="AM2215" s="5"/>
      <c r="AN2215" s="5"/>
      <c r="AO2215" s="5"/>
      <c r="AP2215" s="5"/>
      <c r="AQ2215" s="5"/>
      <c r="AR2215" s="5"/>
      <c r="AS2215" s="5"/>
      <c r="AT2215" s="5"/>
      <c r="AU2215" s="5"/>
      <c r="AV2215" s="28"/>
      <c r="AW2215" s="28"/>
    </row>
    <row r="2216" spans="2:49" ht="15.6" x14ac:dyDescent="0.3">
      <c r="B2216" s="9"/>
      <c r="C2216" s="9"/>
      <c r="D2216" s="9"/>
      <c r="E2216" s="9"/>
      <c r="F2216" s="9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5"/>
      <c r="Z2216" s="5"/>
      <c r="AA2216" s="5"/>
      <c r="AB2216" s="5"/>
      <c r="AC2216" s="5"/>
      <c r="AD2216" s="5"/>
      <c r="AE2216" s="5"/>
      <c r="AF2216" s="5"/>
      <c r="AG2216" s="5"/>
      <c r="AH2216" s="5"/>
      <c r="AI2216" s="5"/>
      <c r="AJ2216" s="5"/>
      <c r="AK2216" s="5"/>
      <c r="AL2216" s="5"/>
      <c r="AM2216" s="5"/>
      <c r="AN2216" s="5"/>
      <c r="AO2216" s="5"/>
      <c r="AP2216" s="5"/>
      <c r="AQ2216" s="5"/>
      <c r="AR2216" s="5"/>
      <c r="AS2216" s="5"/>
      <c r="AT2216" s="5"/>
      <c r="AU2216" s="5"/>
      <c r="AV2216" s="28"/>
      <c r="AW2216" s="28"/>
    </row>
    <row r="2217" spans="2:49" ht="15.6" x14ac:dyDescent="0.3">
      <c r="B2217" s="9"/>
      <c r="C2217" s="9"/>
      <c r="D2217" s="9"/>
      <c r="E2217" s="9"/>
      <c r="F2217" s="9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5"/>
      <c r="Z2217" s="5"/>
      <c r="AA2217" s="5"/>
      <c r="AB2217" s="5"/>
      <c r="AC2217" s="5"/>
      <c r="AD2217" s="5"/>
      <c r="AE2217" s="5"/>
      <c r="AF2217" s="5"/>
      <c r="AG2217" s="5"/>
      <c r="AH2217" s="5"/>
      <c r="AI2217" s="5"/>
      <c r="AJ2217" s="5"/>
      <c r="AK2217" s="5"/>
      <c r="AL2217" s="5"/>
      <c r="AM2217" s="5"/>
      <c r="AN2217" s="5"/>
      <c r="AO2217" s="5"/>
      <c r="AP2217" s="5"/>
      <c r="AQ2217" s="5"/>
      <c r="AR2217" s="5"/>
      <c r="AS2217" s="5"/>
      <c r="AT2217" s="5"/>
      <c r="AU2217" s="5"/>
      <c r="AV2217" s="28"/>
      <c r="AW2217" s="28"/>
    </row>
    <row r="2218" spans="2:49" ht="15.6" x14ac:dyDescent="0.3">
      <c r="B2218" s="9"/>
      <c r="C2218" s="9"/>
      <c r="D2218" s="9"/>
      <c r="E2218" s="9"/>
      <c r="F2218" s="9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5"/>
      <c r="Z2218" s="5"/>
      <c r="AA2218" s="5"/>
      <c r="AB2218" s="5"/>
      <c r="AC2218" s="5"/>
      <c r="AD2218" s="5"/>
      <c r="AE2218" s="5"/>
      <c r="AF2218" s="5"/>
      <c r="AG2218" s="5"/>
      <c r="AH2218" s="5"/>
      <c r="AI2218" s="5"/>
      <c r="AJ2218" s="5"/>
      <c r="AK2218" s="5"/>
      <c r="AL2218" s="5"/>
      <c r="AM2218" s="5"/>
      <c r="AN2218" s="5"/>
      <c r="AO2218" s="5"/>
      <c r="AP2218" s="5"/>
      <c r="AQ2218" s="5"/>
      <c r="AR2218" s="5"/>
      <c r="AS2218" s="5"/>
      <c r="AT2218" s="5"/>
      <c r="AU2218" s="5"/>
      <c r="AV2218" s="28"/>
      <c r="AW2218" s="28"/>
    </row>
    <row r="2219" spans="2:49" ht="15.6" x14ac:dyDescent="0.3">
      <c r="B2219" s="9"/>
      <c r="C2219" s="9"/>
      <c r="D2219" s="9"/>
      <c r="E2219" s="9"/>
      <c r="F2219" s="9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5"/>
      <c r="Z2219" s="5"/>
      <c r="AA2219" s="5"/>
      <c r="AB2219" s="5"/>
      <c r="AC2219" s="5"/>
      <c r="AD2219" s="5"/>
      <c r="AE2219" s="5"/>
      <c r="AF2219" s="5"/>
      <c r="AG2219" s="5"/>
      <c r="AH2219" s="5"/>
      <c r="AI2219" s="5"/>
      <c r="AJ2219" s="5"/>
      <c r="AK2219" s="5"/>
      <c r="AL2219" s="5"/>
      <c r="AM2219" s="5"/>
      <c r="AN2219" s="5"/>
      <c r="AO2219" s="5"/>
      <c r="AP2219" s="5"/>
      <c r="AQ2219" s="5"/>
      <c r="AR2219" s="5"/>
      <c r="AS2219" s="5"/>
      <c r="AT2219" s="5"/>
      <c r="AU2219" s="5"/>
      <c r="AV2219" s="28"/>
      <c r="AW2219" s="28"/>
    </row>
    <row r="2220" spans="2:49" ht="15.6" x14ac:dyDescent="0.3">
      <c r="B2220" s="9"/>
      <c r="C2220" s="9"/>
      <c r="D2220" s="9"/>
      <c r="E2220" s="9"/>
      <c r="F2220" s="9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  <c r="AA2220" s="5"/>
      <c r="AB2220" s="5"/>
      <c r="AC2220" s="5"/>
      <c r="AD2220" s="5"/>
      <c r="AE2220" s="5"/>
      <c r="AF2220" s="5"/>
      <c r="AG2220" s="5"/>
      <c r="AH2220" s="5"/>
      <c r="AI2220" s="5"/>
      <c r="AJ2220" s="5"/>
      <c r="AK2220" s="5"/>
      <c r="AL2220" s="5"/>
      <c r="AM2220" s="5"/>
      <c r="AN2220" s="5"/>
      <c r="AO2220" s="5"/>
      <c r="AP2220" s="5"/>
      <c r="AQ2220" s="5"/>
      <c r="AR2220" s="5"/>
      <c r="AS2220" s="5"/>
      <c r="AT2220" s="5"/>
      <c r="AU2220" s="5"/>
      <c r="AV2220" s="28"/>
      <c r="AW2220" s="28"/>
    </row>
    <row r="2221" spans="2:49" ht="15.6" x14ac:dyDescent="0.3">
      <c r="B2221" s="9"/>
      <c r="C2221" s="9"/>
      <c r="D2221" s="9"/>
      <c r="E2221" s="9"/>
      <c r="F2221" s="9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  <c r="AA2221" s="5"/>
      <c r="AB2221" s="5"/>
      <c r="AC2221" s="5"/>
      <c r="AD2221" s="5"/>
      <c r="AE2221" s="5"/>
      <c r="AF2221" s="5"/>
      <c r="AG2221" s="5"/>
      <c r="AH2221" s="5"/>
      <c r="AI2221" s="5"/>
      <c r="AJ2221" s="5"/>
      <c r="AK2221" s="5"/>
      <c r="AL2221" s="5"/>
      <c r="AM2221" s="5"/>
      <c r="AN2221" s="5"/>
      <c r="AO2221" s="5"/>
      <c r="AP2221" s="5"/>
      <c r="AQ2221" s="5"/>
      <c r="AR2221" s="5"/>
      <c r="AS2221" s="5"/>
      <c r="AT2221" s="5"/>
      <c r="AU2221" s="5"/>
      <c r="AV2221" s="28"/>
      <c r="AW2221" s="28"/>
    </row>
    <row r="2222" spans="2:49" ht="15.6" x14ac:dyDescent="0.3">
      <c r="B2222" s="9"/>
      <c r="C2222" s="9"/>
      <c r="D2222" s="9"/>
      <c r="E2222" s="9"/>
      <c r="F2222" s="9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5"/>
      <c r="Z2222" s="5"/>
      <c r="AA2222" s="5"/>
      <c r="AB2222" s="5"/>
      <c r="AC2222" s="5"/>
      <c r="AD2222" s="5"/>
      <c r="AE2222" s="5"/>
      <c r="AF2222" s="5"/>
      <c r="AG2222" s="5"/>
      <c r="AH2222" s="5"/>
      <c r="AI2222" s="5"/>
      <c r="AJ2222" s="5"/>
      <c r="AK2222" s="5"/>
      <c r="AL2222" s="5"/>
      <c r="AM2222" s="5"/>
      <c r="AN2222" s="5"/>
      <c r="AO2222" s="5"/>
      <c r="AP2222" s="5"/>
      <c r="AQ2222" s="5"/>
      <c r="AR2222" s="5"/>
      <c r="AS2222" s="5"/>
      <c r="AT2222" s="5"/>
      <c r="AU2222" s="5"/>
      <c r="AV2222" s="28"/>
      <c r="AW2222" s="28"/>
    </row>
    <row r="2223" spans="2:49" ht="15.6" x14ac:dyDescent="0.3">
      <c r="B2223" s="9"/>
      <c r="C2223" s="9"/>
      <c r="D2223" s="9"/>
      <c r="E2223" s="9"/>
      <c r="F2223" s="9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5"/>
      <c r="Z2223" s="5"/>
      <c r="AA2223" s="5"/>
      <c r="AB2223" s="5"/>
      <c r="AC2223" s="5"/>
      <c r="AD2223" s="5"/>
      <c r="AE2223" s="5"/>
      <c r="AF2223" s="5"/>
      <c r="AG2223" s="5"/>
      <c r="AH2223" s="5"/>
      <c r="AI2223" s="5"/>
      <c r="AJ2223" s="5"/>
      <c r="AK2223" s="5"/>
      <c r="AL2223" s="5"/>
      <c r="AM2223" s="5"/>
      <c r="AN2223" s="5"/>
      <c r="AO2223" s="5"/>
      <c r="AP2223" s="5"/>
      <c r="AQ2223" s="5"/>
      <c r="AR2223" s="5"/>
      <c r="AS2223" s="5"/>
      <c r="AT2223" s="5"/>
      <c r="AU2223" s="5"/>
      <c r="AV2223" s="28"/>
      <c r="AW2223" s="28"/>
    </row>
    <row r="2224" spans="2:49" ht="15.6" x14ac:dyDescent="0.3">
      <c r="B2224" s="9"/>
      <c r="C2224" s="9"/>
      <c r="D2224" s="9"/>
      <c r="E2224" s="9"/>
      <c r="F2224" s="9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5"/>
      <c r="Z2224" s="5"/>
      <c r="AA2224" s="5"/>
      <c r="AB2224" s="5"/>
      <c r="AC2224" s="5"/>
      <c r="AD2224" s="5"/>
      <c r="AE2224" s="5"/>
      <c r="AF2224" s="5"/>
      <c r="AG2224" s="5"/>
      <c r="AH2224" s="5"/>
      <c r="AI2224" s="5"/>
      <c r="AJ2224" s="5"/>
      <c r="AK2224" s="5"/>
      <c r="AL2224" s="5"/>
      <c r="AM2224" s="5"/>
      <c r="AN2224" s="5"/>
      <c r="AO2224" s="5"/>
      <c r="AP2224" s="5"/>
      <c r="AQ2224" s="5"/>
      <c r="AR2224" s="5"/>
      <c r="AS2224" s="5"/>
      <c r="AT2224" s="5"/>
      <c r="AU2224" s="5"/>
      <c r="AV2224" s="28"/>
      <c r="AW2224" s="28"/>
    </row>
    <row r="2225" spans="2:49" ht="15.6" x14ac:dyDescent="0.3">
      <c r="B2225" s="9"/>
      <c r="C2225" s="9"/>
      <c r="D2225" s="9"/>
      <c r="E2225" s="9"/>
      <c r="F2225" s="9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5"/>
      <c r="Z2225" s="5"/>
      <c r="AA2225" s="5"/>
      <c r="AB2225" s="5"/>
      <c r="AC2225" s="5"/>
      <c r="AD2225" s="5"/>
      <c r="AE2225" s="5"/>
      <c r="AF2225" s="5"/>
      <c r="AG2225" s="5"/>
      <c r="AH2225" s="5"/>
      <c r="AI2225" s="5"/>
      <c r="AJ2225" s="5"/>
      <c r="AK2225" s="5"/>
      <c r="AL2225" s="5"/>
      <c r="AM2225" s="5"/>
      <c r="AN2225" s="5"/>
      <c r="AO2225" s="5"/>
      <c r="AP2225" s="5"/>
      <c r="AQ2225" s="5"/>
      <c r="AR2225" s="5"/>
      <c r="AS2225" s="5"/>
      <c r="AT2225" s="5"/>
      <c r="AU2225" s="5"/>
      <c r="AV2225" s="28"/>
      <c r="AW2225" s="28"/>
    </row>
    <row r="2226" spans="2:49" ht="15.6" x14ac:dyDescent="0.3">
      <c r="B2226" s="9"/>
      <c r="C2226" s="9"/>
      <c r="D2226" s="9"/>
      <c r="E2226" s="9"/>
      <c r="F2226" s="9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  <c r="AA2226" s="5"/>
      <c r="AB2226" s="5"/>
      <c r="AC2226" s="5"/>
      <c r="AD2226" s="5"/>
      <c r="AE2226" s="5"/>
      <c r="AF2226" s="5"/>
      <c r="AG2226" s="5"/>
      <c r="AH2226" s="5"/>
      <c r="AI2226" s="5"/>
      <c r="AJ2226" s="5"/>
      <c r="AK2226" s="5"/>
      <c r="AL2226" s="5"/>
      <c r="AM2226" s="5"/>
      <c r="AN2226" s="5"/>
      <c r="AO2226" s="5"/>
      <c r="AP2226" s="5"/>
      <c r="AQ2226" s="5"/>
      <c r="AR2226" s="5"/>
      <c r="AS2226" s="5"/>
      <c r="AT2226" s="5"/>
      <c r="AU2226" s="5"/>
      <c r="AV2226" s="28"/>
      <c r="AW2226" s="28"/>
    </row>
    <row r="2227" spans="2:49" ht="15.6" x14ac:dyDescent="0.3">
      <c r="B2227" s="9"/>
      <c r="C2227" s="9"/>
      <c r="D2227" s="9"/>
      <c r="E2227" s="9"/>
      <c r="F2227" s="9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  <c r="AA2227" s="5"/>
      <c r="AB2227" s="5"/>
      <c r="AC2227" s="5"/>
      <c r="AD2227" s="5"/>
      <c r="AE2227" s="5"/>
      <c r="AF2227" s="5"/>
      <c r="AG2227" s="5"/>
      <c r="AH2227" s="5"/>
      <c r="AI2227" s="5"/>
      <c r="AJ2227" s="5"/>
      <c r="AK2227" s="5"/>
      <c r="AL2227" s="5"/>
      <c r="AM2227" s="5"/>
      <c r="AN2227" s="5"/>
      <c r="AO2227" s="5"/>
      <c r="AP2227" s="5"/>
      <c r="AQ2227" s="5"/>
      <c r="AR2227" s="5"/>
      <c r="AS2227" s="5"/>
      <c r="AT2227" s="5"/>
      <c r="AU2227" s="5"/>
      <c r="AV2227" s="28"/>
      <c r="AW2227" s="28"/>
    </row>
    <row r="2228" spans="2:49" ht="15.6" x14ac:dyDescent="0.3">
      <c r="B2228" s="9"/>
      <c r="C2228" s="9"/>
      <c r="D2228" s="9"/>
      <c r="E2228" s="9"/>
      <c r="F2228" s="9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5"/>
      <c r="Z2228" s="5"/>
      <c r="AA2228" s="5"/>
      <c r="AB2228" s="5"/>
      <c r="AC2228" s="5"/>
      <c r="AD2228" s="5"/>
      <c r="AE2228" s="5"/>
      <c r="AF2228" s="5"/>
      <c r="AG2228" s="5"/>
      <c r="AH2228" s="5"/>
      <c r="AI2228" s="5"/>
      <c r="AJ2228" s="5"/>
      <c r="AK2228" s="5"/>
      <c r="AL2228" s="5"/>
      <c r="AM2228" s="5"/>
      <c r="AN2228" s="5"/>
      <c r="AO2228" s="5"/>
      <c r="AP2228" s="5"/>
      <c r="AQ2228" s="5"/>
      <c r="AR2228" s="5"/>
      <c r="AS2228" s="5"/>
      <c r="AT2228" s="5"/>
      <c r="AU2228" s="5"/>
      <c r="AV2228" s="28"/>
      <c r="AW2228" s="28"/>
    </row>
    <row r="2229" spans="2:49" ht="15.6" x14ac:dyDescent="0.3">
      <c r="B2229" s="9"/>
      <c r="C2229" s="9"/>
      <c r="D2229" s="9"/>
      <c r="E2229" s="9"/>
      <c r="F2229" s="9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5"/>
      <c r="Z2229" s="5"/>
      <c r="AA2229" s="5"/>
      <c r="AB2229" s="5"/>
      <c r="AC2229" s="5"/>
      <c r="AD2229" s="5"/>
      <c r="AE2229" s="5"/>
      <c r="AF2229" s="5"/>
      <c r="AG2229" s="5"/>
      <c r="AH2229" s="5"/>
      <c r="AI2229" s="5"/>
      <c r="AJ2229" s="5"/>
      <c r="AK2229" s="5"/>
      <c r="AL2229" s="5"/>
      <c r="AM2229" s="5"/>
      <c r="AN2229" s="5"/>
      <c r="AO2229" s="5"/>
      <c r="AP2229" s="5"/>
      <c r="AQ2229" s="5"/>
      <c r="AR2229" s="5"/>
      <c r="AS2229" s="5"/>
      <c r="AT2229" s="5"/>
      <c r="AU2229" s="5"/>
      <c r="AV2229" s="28"/>
      <c r="AW2229" s="28"/>
    </row>
    <row r="2230" spans="2:49" ht="15.6" x14ac:dyDescent="0.3">
      <c r="B2230" s="9"/>
      <c r="C2230" s="9"/>
      <c r="D2230" s="9"/>
      <c r="E2230" s="9"/>
      <c r="F2230" s="9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  <c r="AA2230" s="5"/>
      <c r="AB2230" s="5"/>
      <c r="AC2230" s="5"/>
      <c r="AD2230" s="5"/>
      <c r="AE2230" s="5"/>
      <c r="AF2230" s="5"/>
      <c r="AG2230" s="5"/>
      <c r="AH2230" s="5"/>
      <c r="AI2230" s="5"/>
      <c r="AJ2230" s="5"/>
      <c r="AK2230" s="5"/>
      <c r="AL2230" s="5"/>
      <c r="AM2230" s="5"/>
      <c r="AN2230" s="5"/>
      <c r="AO2230" s="5"/>
      <c r="AP2230" s="5"/>
      <c r="AQ2230" s="5"/>
      <c r="AR2230" s="5"/>
      <c r="AS2230" s="5"/>
      <c r="AT2230" s="5"/>
      <c r="AU2230" s="5"/>
      <c r="AV2230" s="28"/>
      <c r="AW2230" s="28"/>
    </row>
    <row r="2231" spans="2:49" ht="15.6" x14ac:dyDescent="0.3">
      <c r="B2231" s="9"/>
      <c r="C2231" s="9"/>
      <c r="D2231" s="9"/>
      <c r="E2231" s="9"/>
      <c r="F2231" s="9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  <c r="AA2231" s="5"/>
      <c r="AB2231" s="5"/>
      <c r="AC2231" s="5"/>
      <c r="AD2231" s="5"/>
      <c r="AE2231" s="5"/>
      <c r="AF2231" s="5"/>
      <c r="AG2231" s="5"/>
      <c r="AH2231" s="5"/>
      <c r="AI2231" s="5"/>
      <c r="AJ2231" s="5"/>
      <c r="AK2231" s="5"/>
      <c r="AL2231" s="5"/>
      <c r="AM2231" s="5"/>
      <c r="AN2231" s="5"/>
      <c r="AO2231" s="5"/>
      <c r="AP2231" s="5"/>
      <c r="AQ2231" s="5"/>
      <c r="AR2231" s="5"/>
      <c r="AS2231" s="5"/>
      <c r="AT2231" s="5"/>
      <c r="AU2231" s="5"/>
      <c r="AV2231" s="28"/>
      <c r="AW2231" s="28"/>
    </row>
    <row r="2232" spans="2:49" ht="15.6" x14ac:dyDescent="0.3">
      <c r="B2232" s="9"/>
      <c r="C2232" s="9"/>
      <c r="D2232" s="9"/>
      <c r="E2232" s="9"/>
      <c r="F2232" s="9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  <c r="AA2232" s="5"/>
      <c r="AB2232" s="5"/>
      <c r="AC2232" s="5"/>
      <c r="AD2232" s="5"/>
      <c r="AE2232" s="5"/>
      <c r="AF2232" s="5"/>
      <c r="AG2232" s="5"/>
      <c r="AH2232" s="5"/>
      <c r="AI2232" s="5"/>
      <c r="AJ2232" s="5"/>
      <c r="AK2232" s="5"/>
      <c r="AL2232" s="5"/>
      <c r="AM2232" s="5"/>
      <c r="AN2232" s="5"/>
      <c r="AO2232" s="5"/>
      <c r="AP2232" s="5"/>
      <c r="AQ2232" s="5"/>
      <c r="AR2232" s="5"/>
      <c r="AS2232" s="5"/>
      <c r="AT2232" s="5"/>
      <c r="AU2232" s="5"/>
      <c r="AV2232" s="28"/>
      <c r="AW2232" s="28"/>
    </row>
    <row r="2233" spans="2:49" ht="15.6" x14ac:dyDescent="0.3">
      <c r="B2233" s="9"/>
      <c r="C2233" s="9"/>
      <c r="D2233" s="9"/>
      <c r="E2233" s="9"/>
      <c r="F2233" s="9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  <c r="AA2233" s="5"/>
      <c r="AB2233" s="5"/>
      <c r="AC2233" s="5"/>
      <c r="AD2233" s="5"/>
      <c r="AE2233" s="5"/>
      <c r="AF2233" s="5"/>
      <c r="AG2233" s="5"/>
      <c r="AH2233" s="5"/>
      <c r="AI2233" s="5"/>
      <c r="AJ2233" s="5"/>
      <c r="AK2233" s="5"/>
      <c r="AL2233" s="5"/>
      <c r="AM2233" s="5"/>
      <c r="AN2233" s="5"/>
      <c r="AO2233" s="5"/>
      <c r="AP2233" s="5"/>
      <c r="AQ2233" s="5"/>
      <c r="AR2233" s="5"/>
      <c r="AS2233" s="5"/>
      <c r="AT2233" s="5"/>
      <c r="AU2233" s="5"/>
      <c r="AV2233" s="28"/>
      <c r="AW2233" s="28"/>
    </row>
    <row r="2234" spans="2:49" ht="15.6" x14ac:dyDescent="0.3">
      <c r="B2234" s="9"/>
      <c r="C2234" s="9"/>
      <c r="D2234" s="9"/>
      <c r="E2234" s="9"/>
      <c r="F2234" s="9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  <c r="AA2234" s="5"/>
      <c r="AB2234" s="5"/>
      <c r="AC2234" s="5"/>
      <c r="AD2234" s="5"/>
      <c r="AE2234" s="5"/>
      <c r="AF2234" s="5"/>
      <c r="AG2234" s="5"/>
      <c r="AH2234" s="5"/>
      <c r="AI2234" s="5"/>
      <c r="AJ2234" s="5"/>
      <c r="AK2234" s="5"/>
      <c r="AL2234" s="5"/>
      <c r="AM2234" s="5"/>
      <c r="AN2234" s="5"/>
      <c r="AO2234" s="5"/>
      <c r="AP2234" s="5"/>
      <c r="AQ2234" s="5"/>
      <c r="AR2234" s="5"/>
      <c r="AS2234" s="5"/>
      <c r="AT2234" s="5"/>
      <c r="AU2234" s="5"/>
      <c r="AV2234" s="28"/>
      <c r="AW2234" s="28"/>
    </row>
    <row r="2235" spans="2:49" ht="15.6" x14ac:dyDescent="0.3">
      <c r="B2235" s="9"/>
      <c r="C2235" s="9"/>
      <c r="D2235" s="9"/>
      <c r="E2235" s="9"/>
      <c r="F2235" s="9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  <c r="AA2235" s="5"/>
      <c r="AB2235" s="5"/>
      <c r="AC2235" s="5"/>
      <c r="AD2235" s="5"/>
      <c r="AE2235" s="5"/>
      <c r="AF2235" s="5"/>
      <c r="AG2235" s="5"/>
      <c r="AH2235" s="5"/>
      <c r="AI2235" s="5"/>
      <c r="AJ2235" s="5"/>
      <c r="AK2235" s="5"/>
      <c r="AL2235" s="5"/>
      <c r="AM2235" s="5"/>
      <c r="AN2235" s="5"/>
      <c r="AO2235" s="5"/>
      <c r="AP2235" s="5"/>
      <c r="AQ2235" s="5"/>
      <c r="AR2235" s="5"/>
      <c r="AS2235" s="5"/>
      <c r="AT2235" s="5"/>
      <c r="AU2235" s="5"/>
      <c r="AV2235" s="28"/>
      <c r="AW2235" s="28"/>
    </row>
    <row r="2236" spans="2:49" ht="15.6" x14ac:dyDescent="0.3">
      <c r="B2236" s="9"/>
      <c r="C2236" s="9"/>
      <c r="D2236" s="9"/>
      <c r="E2236" s="9"/>
      <c r="F2236" s="9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  <c r="AA2236" s="5"/>
      <c r="AB2236" s="5"/>
      <c r="AC2236" s="5"/>
      <c r="AD2236" s="5"/>
      <c r="AE2236" s="5"/>
      <c r="AF2236" s="5"/>
      <c r="AG2236" s="5"/>
      <c r="AH2236" s="5"/>
      <c r="AI2236" s="5"/>
      <c r="AJ2236" s="5"/>
      <c r="AK2236" s="5"/>
      <c r="AL2236" s="5"/>
      <c r="AM2236" s="5"/>
      <c r="AN2236" s="5"/>
      <c r="AO2236" s="5"/>
      <c r="AP2236" s="5"/>
      <c r="AQ2236" s="5"/>
      <c r="AR2236" s="5"/>
      <c r="AS2236" s="5"/>
      <c r="AT2236" s="5"/>
      <c r="AU2236" s="5"/>
      <c r="AV2236" s="28"/>
      <c r="AW2236" s="28"/>
    </row>
    <row r="2237" spans="2:49" ht="15.6" x14ac:dyDescent="0.3">
      <c r="B2237" s="9"/>
      <c r="C2237" s="9"/>
      <c r="D2237" s="9"/>
      <c r="E2237" s="9"/>
      <c r="F2237" s="9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  <c r="AA2237" s="5"/>
      <c r="AB2237" s="5"/>
      <c r="AC2237" s="5"/>
      <c r="AD2237" s="5"/>
      <c r="AE2237" s="5"/>
      <c r="AF2237" s="5"/>
      <c r="AG2237" s="5"/>
      <c r="AH2237" s="5"/>
      <c r="AI2237" s="5"/>
      <c r="AJ2237" s="5"/>
      <c r="AK2237" s="5"/>
      <c r="AL2237" s="5"/>
      <c r="AM2237" s="5"/>
      <c r="AN2237" s="5"/>
      <c r="AO2237" s="5"/>
      <c r="AP2237" s="5"/>
      <c r="AQ2237" s="5"/>
      <c r="AR2237" s="5"/>
      <c r="AS2237" s="5"/>
      <c r="AT2237" s="5"/>
      <c r="AU2237" s="5"/>
      <c r="AV2237" s="28"/>
      <c r="AW2237" s="28"/>
    </row>
    <row r="2238" spans="2:49" ht="15.6" x14ac:dyDescent="0.3">
      <c r="B2238" s="9"/>
      <c r="C2238" s="9"/>
      <c r="D2238" s="9"/>
      <c r="E2238" s="9"/>
      <c r="F2238" s="9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  <c r="AA2238" s="5"/>
      <c r="AB2238" s="5"/>
      <c r="AC2238" s="5"/>
      <c r="AD2238" s="5"/>
      <c r="AE2238" s="5"/>
      <c r="AF2238" s="5"/>
      <c r="AG2238" s="5"/>
      <c r="AH2238" s="5"/>
      <c r="AI2238" s="5"/>
      <c r="AJ2238" s="5"/>
      <c r="AK2238" s="5"/>
      <c r="AL2238" s="5"/>
      <c r="AM2238" s="5"/>
      <c r="AN2238" s="5"/>
      <c r="AO2238" s="5"/>
      <c r="AP2238" s="5"/>
      <c r="AQ2238" s="5"/>
      <c r="AR2238" s="5"/>
      <c r="AS2238" s="5"/>
      <c r="AT2238" s="5"/>
      <c r="AU2238" s="5"/>
      <c r="AV2238" s="28"/>
      <c r="AW2238" s="28"/>
    </row>
    <row r="2239" spans="2:49" ht="15.6" x14ac:dyDescent="0.3">
      <c r="B2239" s="9"/>
      <c r="C2239" s="9"/>
      <c r="D2239" s="9"/>
      <c r="E2239" s="9"/>
      <c r="F2239" s="9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  <c r="AA2239" s="5"/>
      <c r="AB2239" s="5"/>
      <c r="AC2239" s="5"/>
      <c r="AD2239" s="5"/>
      <c r="AE2239" s="5"/>
      <c r="AF2239" s="5"/>
      <c r="AG2239" s="5"/>
      <c r="AH2239" s="5"/>
      <c r="AI2239" s="5"/>
      <c r="AJ2239" s="5"/>
      <c r="AK2239" s="5"/>
      <c r="AL2239" s="5"/>
      <c r="AM2239" s="5"/>
      <c r="AN2239" s="5"/>
      <c r="AO2239" s="5"/>
      <c r="AP2239" s="5"/>
      <c r="AQ2239" s="5"/>
      <c r="AR2239" s="5"/>
      <c r="AS2239" s="5"/>
      <c r="AT2239" s="5"/>
      <c r="AU2239" s="5"/>
      <c r="AV2239" s="28"/>
      <c r="AW2239" s="28"/>
    </row>
    <row r="2240" spans="2:49" ht="15.6" x14ac:dyDescent="0.3">
      <c r="B2240" s="9"/>
      <c r="C2240" s="9"/>
      <c r="D2240" s="9"/>
      <c r="E2240" s="9"/>
      <c r="F2240" s="9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  <c r="AA2240" s="5"/>
      <c r="AB2240" s="5"/>
      <c r="AC2240" s="5"/>
      <c r="AD2240" s="5"/>
      <c r="AE2240" s="5"/>
      <c r="AF2240" s="5"/>
      <c r="AG2240" s="5"/>
      <c r="AH2240" s="5"/>
      <c r="AI2240" s="5"/>
      <c r="AJ2240" s="5"/>
      <c r="AK2240" s="5"/>
      <c r="AL2240" s="5"/>
      <c r="AM2240" s="5"/>
      <c r="AN2240" s="5"/>
      <c r="AO2240" s="5"/>
      <c r="AP2240" s="5"/>
      <c r="AQ2240" s="5"/>
      <c r="AR2240" s="5"/>
      <c r="AS2240" s="5"/>
      <c r="AT2240" s="5"/>
      <c r="AU2240" s="5"/>
      <c r="AV2240" s="28"/>
      <c r="AW2240" s="28"/>
    </row>
    <row r="2241" spans="2:49" ht="15.6" x14ac:dyDescent="0.3">
      <c r="B2241" s="9"/>
      <c r="C2241" s="9"/>
      <c r="D2241" s="9"/>
      <c r="E2241" s="9"/>
      <c r="F2241" s="9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  <c r="AA2241" s="5"/>
      <c r="AB2241" s="5"/>
      <c r="AC2241" s="5"/>
      <c r="AD2241" s="5"/>
      <c r="AE2241" s="5"/>
      <c r="AF2241" s="5"/>
      <c r="AG2241" s="5"/>
      <c r="AH2241" s="5"/>
      <c r="AI2241" s="5"/>
      <c r="AJ2241" s="5"/>
      <c r="AK2241" s="5"/>
      <c r="AL2241" s="5"/>
      <c r="AM2241" s="5"/>
      <c r="AN2241" s="5"/>
      <c r="AO2241" s="5"/>
      <c r="AP2241" s="5"/>
      <c r="AQ2241" s="5"/>
      <c r="AR2241" s="5"/>
      <c r="AS2241" s="5"/>
      <c r="AT2241" s="5"/>
      <c r="AU2241" s="5"/>
      <c r="AV2241" s="28"/>
      <c r="AW2241" s="28"/>
    </row>
    <row r="2242" spans="2:49" ht="15.6" x14ac:dyDescent="0.3">
      <c r="B2242" s="9"/>
      <c r="C2242" s="9"/>
      <c r="D2242" s="9"/>
      <c r="E2242" s="9"/>
      <c r="F2242" s="9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5"/>
      <c r="Z2242" s="5"/>
      <c r="AA2242" s="5"/>
      <c r="AB2242" s="5"/>
      <c r="AC2242" s="5"/>
      <c r="AD2242" s="5"/>
      <c r="AE2242" s="5"/>
      <c r="AF2242" s="5"/>
      <c r="AG2242" s="5"/>
      <c r="AH2242" s="5"/>
      <c r="AI2242" s="5"/>
      <c r="AJ2242" s="5"/>
      <c r="AK2242" s="5"/>
      <c r="AL2242" s="5"/>
      <c r="AM2242" s="5"/>
      <c r="AN2242" s="5"/>
      <c r="AO2242" s="5"/>
      <c r="AP2242" s="5"/>
      <c r="AQ2242" s="5"/>
      <c r="AR2242" s="5"/>
      <c r="AS2242" s="5"/>
      <c r="AT2242" s="5"/>
      <c r="AU2242" s="5"/>
      <c r="AV2242" s="28"/>
      <c r="AW2242" s="28"/>
    </row>
    <row r="2243" spans="2:49" ht="15.6" x14ac:dyDescent="0.3">
      <c r="B2243" s="9"/>
      <c r="C2243" s="9"/>
      <c r="D2243" s="9"/>
      <c r="E2243" s="9"/>
      <c r="F2243" s="9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5"/>
      <c r="Z2243" s="5"/>
      <c r="AA2243" s="5"/>
      <c r="AB2243" s="5"/>
      <c r="AC2243" s="5"/>
      <c r="AD2243" s="5"/>
      <c r="AE2243" s="5"/>
      <c r="AF2243" s="5"/>
      <c r="AG2243" s="5"/>
      <c r="AH2243" s="5"/>
      <c r="AI2243" s="5"/>
      <c r="AJ2243" s="5"/>
      <c r="AK2243" s="5"/>
      <c r="AL2243" s="5"/>
      <c r="AM2243" s="5"/>
      <c r="AN2243" s="5"/>
      <c r="AO2243" s="5"/>
      <c r="AP2243" s="5"/>
      <c r="AQ2243" s="5"/>
      <c r="AR2243" s="5"/>
      <c r="AS2243" s="5"/>
      <c r="AT2243" s="5"/>
      <c r="AU2243" s="5"/>
      <c r="AV2243" s="28"/>
      <c r="AW2243" s="28"/>
    </row>
    <row r="2244" spans="2:49" ht="15.6" x14ac:dyDescent="0.3">
      <c r="B2244" s="9"/>
      <c r="C2244" s="9"/>
      <c r="D2244" s="9"/>
      <c r="E2244" s="9"/>
      <c r="F2244" s="9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  <c r="AA2244" s="5"/>
      <c r="AB2244" s="5"/>
      <c r="AC2244" s="5"/>
      <c r="AD2244" s="5"/>
      <c r="AE2244" s="5"/>
      <c r="AF2244" s="5"/>
      <c r="AG2244" s="5"/>
      <c r="AH2244" s="5"/>
      <c r="AI2244" s="5"/>
      <c r="AJ2244" s="5"/>
      <c r="AK2244" s="5"/>
      <c r="AL2244" s="5"/>
      <c r="AM2244" s="5"/>
      <c r="AN2244" s="5"/>
      <c r="AO2244" s="5"/>
      <c r="AP2244" s="5"/>
      <c r="AQ2244" s="5"/>
      <c r="AR2244" s="5"/>
      <c r="AS2244" s="5"/>
      <c r="AT2244" s="5"/>
      <c r="AU2244" s="5"/>
      <c r="AV2244" s="28"/>
      <c r="AW2244" s="28"/>
    </row>
    <row r="2245" spans="2:49" ht="15.6" x14ac:dyDescent="0.3">
      <c r="B2245" s="9"/>
      <c r="C2245" s="9"/>
      <c r="D2245" s="9"/>
      <c r="E2245" s="9"/>
      <c r="F2245" s="9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  <c r="AA2245" s="5"/>
      <c r="AB2245" s="5"/>
      <c r="AC2245" s="5"/>
      <c r="AD2245" s="5"/>
      <c r="AE2245" s="5"/>
      <c r="AF2245" s="5"/>
      <c r="AG2245" s="5"/>
      <c r="AH2245" s="5"/>
      <c r="AI2245" s="5"/>
      <c r="AJ2245" s="5"/>
      <c r="AK2245" s="5"/>
      <c r="AL2245" s="5"/>
      <c r="AM2245" s="5"/>
      <c r="AN2245" s="5"/>
      <c r="AO2245" s="5"/>
      <c r="AP2245" s="5"/>
      <c r="AQ2245" s="5"/>
      <c r="AR2245" s="5"/>
      <c r="AS2245" s="5"/>
      <c r="AT2245" s="5"/>
      <c r="AU2245" s="5"/>
      <c r="AV2245" s="28"/>
      <c r="AW2245" s="28"/>
    </row>
    <row r="2246" spans="2:49" ht="15.6" x14ac:dyDescent="0.3">
      <c r="B2246" s="9"/>
      <c r="C2246" s="9"/>
      <c r="D2246" s="9"/>
      <c r="E2246" s="9"/>
      <c r="F2246" s="9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5"/>
      <c r="Z2246" s="5"/>
      <c r="AA2246" s="5"/>
      <c r="AB2246" s="5"/>
      <c r="AC2246" s="5"/>
      <c r="AD2246" s="5"/>
      <c r="AE2246" s="5"/>
      <c r="AF2246" s="5"/>
      <c r="AG2246" s="5"/>
      <c r="AH2246" s="5"/>
      <c r="AI2246" s="5"/>
      <c r="AJ2246" s="5"/>
      <c r="AK2246" s="5"/>
      <c r="AL2246" s="5"/>
      <c r="AM2246" s="5"/>
      <c r="AN2246" s="5"/>
      <c r="AO2246" s="5"/>
      <c r="AP2246" s="5"/>
      <c r="AQ2246" s="5"/>
      <c r="AR2246" s="5"/>
      <c r="AS2246" s="5"/>
      <c r="AT2246" s="5"/>
      <c r="AU2246" s="5"/>
      <c r="AV2246" s="28"/>
      <c r="AW2246" s="28"/>
    </row>
    <row r="2247" spans="2:49" ht="15.6" x14ac:dyDescent="0.3">
      <c r="B2247" s="9"/>
      <c r="C2247" s="9"/>
      <c r="D2247" s="9"/>
      <c r="E2247" s="9"/>
      <c r="F2247" s="9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5"/>
      <c r="Z2247" s="5"/>
      <c r="AA2247" s="5"/>
      <c r="AB2247" s="5"/>
      <c r="AC2247" s="5"/>
      <c r="AD2247" s="5"/>
      <c r="AE2247" s="5"/>
      <c r="AF2247" s="5"/>
      <c r="AG2247" s="5"/>
      <c r="AH2247" s="5"/>
      <c r="AI2247" s="5"/>
      <c r="AJ2247" s="5"/>
      <c r="AK2247" s="5"/>
      <c r="AL2247" s="5"/>
      <c r="AM2247" s="5"/>
      <c r="AN2247" s="5"/>
      <c r="AO2247" s="5"/>
      <c r="AP2247" s="5"/>
      <c r="AQ2247" s="5"/>
      <c r="AR2247" s="5"/>
      <c r="AS2247" s="5"/>
      <c r="AT2247" s="5"/>
      <c r="AU2247" s="5"/>
      <c r="AV2247" s="28"/>
      <c r="AW2247" s="28"/>
    </row>
    <row r="2248" spans="2:49" ht="15.6" x14ac:dyDescent="0.3">
      <c r="B2248" s="9"/>
      <c r="C2248" s="9"/>
      <c r="D2248" s="9"/>
      <c r="E2248" s="9"/>
      <c r="F2248" s="9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  <c r="AA2248" s="5"/>
      <c r="AB2248" s="5"/>
      <c r="AC2248" s="5"/>
      <c r="AD2248" s="5"/>
      <c r="AE2248" s="5"/>
      <c r="AF2248" s="5"/>
      <c r="AG2248" s="5"/>
      <c r="AH2248" s="5"/>
      <c r="AI2248" s="5"/>
      <c r="AJ2248" s="5"/>
      <c r="AK2248" s="5"/>
      <c r="AL2248" s="5"/>
      <c r="AM2248" s="5"/>
      <c r="AN2248" s="5"/>
      <c r="AO2248" s="5"/>
      <c r="AP2248" s="5"/>
      <c r="AQ2248" s="5"/>
      <c r="AR2248" s="5"/>
      <c r="AS2248" s="5"/>
      <c r="AT2248" s="5"/>
      <c r="AU2248" s="5"/>
      <c r="AV2248" s="28"/>
      <c r="AW2248" s="28"/>
    </row>
    <row r="2249" spans="2:49" ht="15.6" x14ac:dyDescent="0.3">
      <c r="B2249" s="9"/>
      <c r="C2249" s="9"/>
      <c r="D2249" s="9"/>
      <c r="E2249" s="9"/>
      <c r="F2249" s="9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  <c r="AA2249" s="5"/>
      <c r="AB2249" s="5"/>
      <c r="AC2249" s="5"/>
      <c r="AD2249" s="5"/>
      <c r="AE2249" s="5"/>
      <c r="AF2249" s="5"/>
      <c r="AG2249" s="5"/>
      <c r="AH2249" s="5"/>
      <c r="AI2249" s="5"/>
      <c r="AJ2249" s="5"/>
      <c r="AK2249" s="5"/>
      <c r="AL2249" s="5"/>
      <c r="AM2249" s="5"/>
      <c r="AN2249" s="5"/>
      <c r="AO2249" s="5"/>
      <c r="AP2249" s="5"/>
      <c r="AQ2249" s="5"/>
      <c r="AR2249" s="5"/>
      <c r="AS2249" s="5"/>
      <c r="AT2249" s="5"/>
      <c r="AU2249" s="5"/>
      <c r="AV2249" s="28"/>
      <c r="AW2249" s="28"/>
    </row>
    <row r="2250" spans="2:49" ht="15.6" x14ac:dyDescent="0.3">
      <c r="B2250" s="9"/>
      <c r="C2250" s="9"/>
      <c r="D2250" s="9"/>
      <c r="E2250" s="9"/>
      <c r="F2250" s="9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  <c r="AA2250" s="5"/>
      <c r="AB2250" s="5"/>
      <c r="AC2250" s="5"/>
      <c r="AD2250" s="5"/>
      <c r="AE2250" s="5"/>
      <c r="AF2250" s="5"/>
      <c r="AG2250" s="5"/>
      <c r="AH2250" s="5"/>
      <c r="AI2250" s="5"/>
      <c r="AJ2250" s="5"/>
      <c r="AK2250" s="5"/>
      <c r="AL2250" s="5"/>
      <c r="AM2250" s="5"/>
      <c r="AN2250" s="5"/>
      <c r="AO2250" s="5"/>
      <c r="AP2250" s="5"/>
      <c r="AQ2250" s="5"/>
      <c r="AR2250" s="5"/>
      <c r="AS2250" s="5"/>
      <c r="AT2250" s="5"/>
      <c r="AU2250" s="5"/>
      <c r="AV2250" s="28"/>
      <c r="AW2250" s="28"/>
    </row>
    <row r="2251" spans="2:49" ht="15.6" x14ac:dyDescent="0.3">
      <c r="B2251" s="9"/>
      <c r="C2251" s="9"/>
      <c r="D2251" s="9"/>
      <c r="E2251" s="9"/>
      <c r="F2251" s="9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  <c r="AA2251" s="5"/>
      <c r="AB2251" s="5"/>
      <c r="AC2251" s="5"/>
      <c r="AD2251" s="5"/>
      <c r="AE2251" s="5"/>
      <c r="AF2251" s="5"/>
      <c r="AG2251" s="5"/>
      <c r="AH2251" s="5"/>
      <c r="AI2251" s="5"/>
      <c r="AJ2251" s="5"/>
      <c r="AK2251" s="5"/>
      <c r="AL2251" s="5"/>
      <c r="AM2251" s="5"/>
      <c r="AN2251" s="5"/>
      <c r="AO2251" s="5"/>
      <c r="AP2251" s="5"/>
      <c r="AQ2251" s="5"/>
      <c r="AR2251" s="5"/>
      <c r="AS2251" s="5"/>
      <c r="AT2251" s="5"/>
      <c r="AU2251" s="5"/>
      <c r="AV2251" s="28"/>
      <c r="AW2251" s="28"/>
    </row>
    <row r="2252" spans="2:49" ht="15.6" x14ac:dyDescent="0.3">
      <c r="B2252" s="9"/>
      <c r="C2252" s="9"/>
      <c r="D2252" s="9"/>
      <c r="E2252" s="9"/>
      <c r="F2252" s="9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  <c r="AA2252" s="5"/>
      <c r="AB2252" s="5"/>
      <c r="AC2252" s="5"/>
      <c r="AD2252" s="5"/>
      <c r="AE2252" s="5"/>
      <c r="AF2252" s="5"/>
      <c r="AG2252" s="5"/>
      <c r="AH2252" s="5"/>
      <c r="AI2252" s="5"/>
      <c r="AJ2252" s="5"/>
      <c r="AK2252" s="5"/>
      <c r="AL2252" s="5"/>
      <c r="AM2252" s="5"/>
      <c r="AN2252" s="5"/>
      <c r="AO2252" s="5"/>
      <c r="AP2252" s="5"/>
      <c r="AQ2252" s="5"/>
      <c r="AR2252" s="5"/>
      <c r="AS2252" s="5"/>
      <c r="AT2252" s="5"/>
      <c r="AU2252" s="5"/>
      <c r="AV2252" s="28"/>
      <c r="AW2252" s="28"/>
    </row>
    <row r="2253" spans="2:49" ht="15.6" x14ac:dyDescent="0.3">
      <c r="B2253" s="9"/>
      <c r="C2253" s="9"/>
      <c r="D2253" s="9"/>
      <c r="E2253" s="9"/>
      <c r="F2253" s="9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  <c r="AA2253" s="5"/>
      <c r="AB2253" s="5"/>
      <c r="AC2253" s="5"/>
      <c r="AD2253" s="5"/>
      <c r="AE2253" s="5"/>
      <c r="AF2253" s="5"/>
      <c r="AG2253" s="5"/>
      <c r="AH2253" s="5"/>
      <c r="AI2253" s="5"/>
      <c r="AJ2253" s="5"/>
      <c r="AK2253" s="5"/>
      <c r="AL2253" s="5"/>
      <c r="AM2253" s="5"/>
      <c r="AN2253" s="5"/>
      <c r="AO2253" s="5"/>
      <c r="AP2253" s="5"/>
      <c r="AQ2253" s="5"/>
      <c r="AR2253" s="5"/>
      <c r="AS2253" s="5"/>
      <c r="AT2253" s="5"/>
      <c r="AU2253" s="5"/>
      <c r="AV2253" s="28"/>
      <c r="AW2253" s="28"/>
    </row>
    <row r="2254" spans="2:49" ht="15.6" x14ac:dyDescent="0.3">
      <c r="B2254" s="9"/>
      <c r="C2254" s="9"/>
      <c r="D2254" s="9"/>
      <c r="E2254" s="9"/>
      <c r="F2254" s="9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  <c r="AA2254" s="5"/>
      <c r="AB2254" s="5"/>
      <c r="AC2254" s="5"/>
      <c r="AD2254" s="5"/>
      <c r="AE2254" s="5"/>
      <c r="AF2254" s="5"/>
      <c r="AG2254" s="5"/>
      <c r="AH2254" s="5"/>
      <c r="AI2254" s="5"/>
      <c r="AJ2254" s="5"/>
      <c r="AK2254" s="5"/>
      <c r="AL2254" s="5"/>
      <c r="AM2254" s="5"/>
      <c r="AN2254" s="5"/>
      <c r="AO2254" s="5"/>
      <c r="AP2254" s="5"/>
      <c r="AQ2254" s="5"/>
      <c r="AR2254" s="5"/>
      <c r="AS2254" s="5"/>
      <c r="AT2254" s="5"/>
      <c r="AU2254" s="5"/>
      <c r="AV2254" s="28"/>
      <c r="AW2254" s="28"/>
    </row>
    <row r="2255" spans="2:49" ht="15.6" x14ac:dyDescent="0.3">
      <c r="B2255" s="9"/>
      <c r="C2255" s="9"/>
      <c r="D2255" s="9"/>
      <c r="E2255" s="9"/>
      <c r="F2255" s="9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5"/>
      <c r="Z2255" s="5"/>
      <c r="AA2255" s="5"/>
      <c r="AB2255" s="5"/>
      <c r="AC2255" s="5"/>
      <c r="AD2255" s="5"/>
      <c r="AE2255" s="5"/>
      <c r="AF2255" s="5"/>
      <c r="AG2255" s="5"/>
      <c r="AH2255" s="5"/>
      <c r="AI2255" s="5"/>
      <c r="AJ2255" s="5"/>
      <c r="AK2255" s="5"/>
      <c r="AL2255" s="5"/>
      <c r="AM2255" s="5"/>
      <c r="AN2255" s="5"/>
      <c r="AO2255" s="5"/>
      <c r="AP2255" s="5"/>
      <c r="AQ2255" s="5"/>
      <c r="AR2255" s="5"/>
      <c r="AS2255" s="5"/>
      <c r="AT2255" s="5"/>
      <c r="AU2255" s="5"/>
      <c r="AV2255" s="28"/>
      <c r="AW2255" s="28"/>
    </row>
    <row r="2256" spans="2:49" ht="15.6" x14ac:dyDescent="0.3">
      <c r="B2256" s="9"/>
      <c r="C2256" s="9"/>
      <c r="D2256" s="9"/>
      <c r="E2256" s="9"/>
      <c r="F2256" s="9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5"/>
      <c r="Z2256" s="5"/>
      <c r="AA2256" s="5"/>
      <c r="AB2256" s="5"/>
      <c r="AC2256" s="5"/>
      <c r="AD2256" s="5"/>
      <c r="AE2256" s="5"/>
      <c r="AF2256" s="5"/>
      <c r="AG2256" s="5"/>
      <c r="AH2256" s="5"/>
      <c r="AI2256" s="5"/>
      <c r="AJ2256" s="5"/>
      <c r="AK2256" s="5"/>
      <c r="AL2256" s="5"/>
      <c r="AM2256" s="5"/>
      <c r="AN2256" s="5"/>
      <c r="AO2256" s="5"/>
      <c r="AP2256" s="5"/>
      <c r="AQ2256" s="5"/>
      <c r="AR2256" s="5"/>
      <c r="AS2256" s="5"/>
      <c r="AT2256" s="5"/>
      <c r="AU2256" s="5"/>
      <c r="AV2256" s="28"/>
      <c r="AW2256" s="28"/>
    </row>
    <row r="2257" spans="2:49" ht="15.6" x14ac:dyDescent="0.3">
      <c r="B2257" s="9"/>
      <c r="C2257" s="9"/>
      <c r="D2257" s="9"/>
      <c r="E2257" s="9"/>
      <c r="F2257" s="9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  <c r="AA2257" s="5"/>
      <c r="AB2257" s="5"/>
      <c r="AC2257" s="5"/>
      <c r="AD2257" s="5"/>
      <c r="AE2257" s="5"/>
      <c r="AF2257" s="5"/>
      <c r="AG2257" s="5"/>
      <c r="AH2257" s="5"/>
      <c r="AI2257" s="5"/>
      <c r="AJ2257" s="5"/>
      <c r="AK2257" s="5"/>
      <c r="AL2257" s="5"/>
      <c r="AM2257" s="5"/>
      <c r="AN2257" s="5"/>
      <c r="AO2257" s="5"/>
      <c r="AP2257" s="5"/>
      <c r="AQ2257" s="5"/>
      <c r="AR2257" s="5"/>
      <c r="AS2257" s="5"/>
      <c r="AT2257" s="5"/>
      <c r="AU2257" s="5"/>
      <c r="AV2257" s="28"/>
      <c r="AW2257" s="28"/>
    </row>
    <row r="2258" spans="2:49" ht="15.6" x14ac:dyDescent="0.3">
      <c r="B2258" s="9"/>
      <c r="C2258" s="9"/>
      <c r="D2258" s="9"/>
      <c r="E2258" s="9"/>
      <c r="F2258" s="9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  <c r="AA2258" s="5"/>
      <c r="AB2258" s="5"/>
      <c r="AC2258" s="5"/>
      <c r="AD2258" s="5"/>
      <c r="AE2258" s="5"/>
      <c r="AF2258" s="5"/>
      <c r="AG2258" s="5"/>
      <c r="AH2258" s="5"/>
      <c r="AI2258" s="5"/>
      <c r="AJ2258" s="5"/>
      <c r="AK2258" s="5"/>
      <c r="AL2258" s="5"/>
      <c r="AM2258" s="5"/>
      <c r="AN2258" s="5"/>
      <c r="AO2258" s="5"/>
      <c r="AP2258" s="5"/>
      <c r="AQ2258" s="5"/>
      <c r="AR2258" s="5"/>
      <c r="AS2258" s="5"/>
      <c r="AT2258" s="5"/>
      <c r="AU2258" s="5"/>
      <c r="AV2258" s="28"/>
      <c r="AW2258" s="28"/>
    </row>
    <row r="2259" spans="2:49" ht="15.6" x14ac:dyDescent="0.3">
      <c r="B2259" s="9"/>
      <c r="C2259" s="9"/>
      <c r="D2259" s="9"/>
      <c r="E2259" s="9"/>
      <c r="F2259" s="9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  <c r="AA2259" s="5"/>
      <c r="AB2259" s="5"/>
      <c r="AC2259" s="5"/>
      <c r="AD2259" s="5"/>
      <c r="AE2259" s="5"/>
      <c r="AF2259" s="5"/>
      <c r="AG2259" s="5"/>
      <c r="AH2259" s="5"/>
      <c r="AI2259" s="5"/>
      <c r="AJ2259" s="5"/>
      <c r="AK2259" s="5"/>
      <c r="AL2259" s="5"/>
      <c r="AM2259" s="5"/>
      <c r="AN2259" s="5"/>
      <c r="AO2259" s="5"/>
      <c r="AP2259" s="5"/>
      <c r="AQ2259" s="5"/>
      <c r="AR2259" s="5"/>
      <c r="AS2259" s="5"/>
      <c r="AT2259" s="5"/>
      <c r="AU2259" s="5"/>
      <c r="AV2259" s="28"/>
      <c r="AW2259" s="28"/>
    </row>
    <row r="2260" spans="2:49" ht="15.6" x14ac:dyDescent="0.3">
      <c r="B2260" s="9"/>
      <c r="C2260" s="9"/>
      <c r="D2260" s="9"/>
      <c r="E2260" s="9"/>
      <c r="F2260" s="9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5"/>
      <c r="Z2260" s="5"/>
      <c r="AA2260" s="5"/>
      <c r="AB2260" s="5"/>
      <c r="AC2260" s="5"/>
      <c r="AD2260" s="5"/>
      <c r="AE2260" s="5"/>
      <c r="AF2260" s="5"/>
      <c r="AG2260" s="5"/>
      <c r="AH2260" s="5"/>
      <c r="AI2260" s="5"/>
      <c r="AJ2260" s="5"/>
      <c r="AK2260" s="5"/>
      <c r="AL2260" s="5"/>
      <c r="AM2260" s="5"/>
      <c r="AN2260" s="5"/>
      <c r="AO2260" s="5"/>
      <c r="AP2260" s="5"/>
      <c r="AQ2260" s="5"/>
      <c r="AR2260" s="5"/>
      <c r="AS2260" s="5"/>
      <c r="AT2260" s="5"/>
      <c r="AU2260" s="5"/>
      <c r="AV2260" s="28"/>
      <c r="AW2260" s="28"/>
    </row>
    <row r="2261" spans="2:49" ht="15.6" x14ac:dyDescent="0.3">
      <c r="B2261" s="9"/>
      <c r="C2261" s="9"/>
      <c r="D2261" s="9"/>
      <c r="E2261" s="9"/>
      <c r="F2261" s="9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5"/>
      <c r="Z2261" s="5"/>
      <c r="AA2261" s="5"/>
      <c r="AB2261" s="5"/>
      <c r="AC2261" s="5"/>
      <c r="AD2261" s="5"/>
      <c r="AE2261" s="5"/>
      <c r="AF2261" s="5"/>
      <c r="AG2261" s="5"/>
      <c r="AH2261" s="5"/>
      <c r="AI2261" s="5"/>
      <c r="AJ2261" s="5"/>
      <c r="AK2261" s="5"/>
      <c r="AL2261" s="5"/>
      <c r="AM2261" s="5"/>
      <c r="AN2261" s="5"/>
      <c r="AO2261" s="5"/>
      <c r="AP2261" s="5"/>
      <c r="AQ2261" s="5"/>
      <c r="AR2261" s="5"/>
      <c r="AS2261" s="5"/>
      <c r="AT2261" s="5"/>
      <c r="AU2261" s="5"/>
      <c r="AV2261" s="28"/>
      <c r="AW2261" s="28"/>
    </row>
    <row r="2262" spans="2:49" ht="15.6" x14ac:dyDescent="0.3">
      <c r="B2262" s="9"/>
      <c r="C2262" s="9"/>
      <c r="D2262" s="9"/>
      <c r="E2262" s="9"/>
      <c r="F2262" s="9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  <c r="AA2262" s="5"/>
      <c r="AB2262" s="5"/>
      <c r="AC2262" s="5"/>
      <c r="AD2262" s="5"/>
      <c r="AE2262" s="5"/>
      <c r="AF2262" s="5"/>
      <c r="AG2262" s="5"/>
      <c r="AH2262" s="5"/>
      <c r="AI2262" s="5"/>
      <c r="AJ2262" s="5"/>
      <c r="AK2262" s="5"/>
      <c r="AL2262" s="5"/>
      <c r="AM2262" s="5"/>
      <c r="AN2262" s="5"/>
      <c r="AO2262" s="5"/>
      <c r="AP2262" s="5"/>
      <c r="AQ2262" s="5"/>
      <c r="AR2262" s="5"/>
      <c r="AS2262" s="5"/>
      <c r="AT2262" s="5"/>
      <c r="AU2262" s="5"/>
      <c r="AV2262" s="28"/>
      <c r="AW2262" s="28"/>
    </row>
    <row r="2263" spans="2:49" ht="15.6" x14ac:dyDescent="0.3">
      <c r="B2263" s="9"/>
      <c r="C2263" s="9"/>
      <c r="D2263" s="9"/>
      <c r="E2263" s="9"/>
      <c r="F2263" s="9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  <c r="AA2263" s="5"/>
      <c r="AB2263" s="5"/>
      <c r="AC2263" s="5"/>
      <c r="AD2263" s="5"/>
      <c r="AE2263" s="5"/>
      <c r="AF2263" s="5"/>
      <c r="AG2263" s="5"/>
      <c r="AH2263" s="5"/>
      <c r="AI2263" s="5"/>
      <c r="AJ2263" s="5"/>
      <c r="AK2263" s="5"/>
      <c r="AL2263" s="5"/>
      <c r="AM2263" s="5"/>
      <c r="AN2263" s="5"/>
      <c r="AO2263" s="5"/>
      <c r="AP2263" s="5"/>
      <c r="AQ2263" s="5"/>
      <c r="AR2263" s="5"/>
      <c r="AS2263" s="5"/>
      <c r="AT2263" s="5"/>
      <c r="AU2263" s="5"/>
      <c r="AV2263" s="28"/>
      <c r="AW2263" s="28"/>
    </row>
    <row r="2264" spans="2:49" ht="15.6" x14ac:dyDescent="0.3">
      <c r="B2264" s="9"/>
      <c r="C2264" s="9"/>
      <c r="D2264" s="9"/>
      <c r="E2264" s="9"/>
      <c r="F2264" s="9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  <c r="AA2264" s="5"/>
      <c r="AB2264" s="5"/>
      <c r="AC2264" s="5"/>
      <c r="AD2264" s="5"/>
      <c r="AE2264" s="5"/>
      <c r="AF2264" s="5"/>
      <c r="AG2264" s="5"/>
      <c r="AH2264" s="5"/>
      <c r="AI2264" s="5"/>
      <c r="AJ2264" s="5"/>
      <c r="AK2264" s="5"/>
      <c r="AL2264" s="5"/>
      <c r="AM2264" s="5"/>
      <c r="AN2264" s="5"/>
      <c r="AO2264" s="5"/>
      <c r="AP2264" s="5"/>
      <c r="AQ2264" s="5"/>
      <c r="AR2264" s="5"/>
      <c r="AS2264" s="5"/>
      <c r="AT2264" s="5"/>
      <c r="AU2264" s="5"/>
      <c r="AV2264" s="28"/>
      <c r="AW2264" s="28"/>
    </row>
    <row r="2265" spans="2:49" ht="15.6" x14ac:dyDescent="0.3">
      <c r="B2265" s="9"/>
      <c r="C2265" s="9"/>
      <c r="D2265" s="9"/>
      <c r="E2265" s="9"/>
      <c r="F2265" s="9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  <c r="AA2265" s="5"/>
      <c r="AB2265" s="5"/>
      <c r="AC2265" s="5"/>
      <c r="AD2265" s="5"/>
      <c r="AE2265" s="5"/>
      <c r="AF2265" s="5"/>
      <c r="AG2265" s="5"/>
      <c r="AH2265" s="5"/>
      <c r="AI2265" s="5"/>
      <c r="AJ2265" s="5"/>
      <c r="AK2265" s="5"/>
      <c r="AL2265" s="5"/>
      <c r="AM2265" s="5"/>
      <c r="AN2265" s="5"/>
      <c r="AO2265" s="5"/>
      <c r="AP2265" s="5"/>
      <c r="AQ2265" s="5"/>
      <c r="AR2265" s="5"/>
      <c r="AS2265" s="5"/>
      <c r="AT2265" s="5"/>
      <c r="AU2265" s="5"/>
      <c r="AV2265" s="28"/>
      <c r="AW2265" s="28"/>
    </row>
    <row r="2266" spans="2:49" ht="15.6" x14ac:dyDescent="0.3">
      <c r="B2266" s="9"/>
      <c r="C2266" s="9"/>
      <c r="D2266" s="9"/>
      <c r="E2266" s="9"/>
      <c r="F2266" s="9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  <c r="AA2266" s="5"/>
      <c r="AB2266" s="5"/>
      <c r="AC2266" s="5"/>
      <c r="AD2266" s="5"/>
      <c r="AE2266" s="5"/>
      <c r="AF2266" s="5"/>
      <c r="AG2266" s="5"/>
      <c r="AH2266" s="5"/>
      <c r="AI2266" s="5"/>
      <c r="AJ2266" s="5"/>
      <c r="AK2266" s="5"/>
      <c r="AL2266" s="5"/>
      <c r="AM2266" s="5"/>
      <c r="AN2266" s="5"/>
      <c r="AO2266" s="5"/>
      <c r="AP2266" s="5"/>
      <c r="AQ2266" s="5"/>
      <c r="AR2266" s="5"/>
      <c r="AS2266" s="5"/>
      <c r="AT2266" s="5"/>
      <c r="AU2266" s="5"/>
      <c r="AV2266" s="28"/>
      <c r="AW2266" s="28"/>
    </row>
    <row r="2267" spans="2:49" ht="15.6" x14ac:dyDescent="0.3">
      <c r="B2267" s="9"/>
      <c r="C2267" s="9"/>
      <c r="D2267" s="9"/>
      <c r="E2267" s="9"/>
      <c r="F2267" s="9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  <c r="AA2267" s="5"/>
      <c r="AB2267" s="5"/>
      <c r="AC2267" s="5"/>
      <c r="AD2267" s="5"/>
      <c r="AE2267" s="5"/>
      <c r="AF2267" s="5"/>
      <c r="AG2267" s="5"/>
      <c r="AH2267" s="5"/>
      <c r="AI2267" s="5"/>
      <c r="AJ2267" s="5"/>
      <c r="AK2267" s="5"/>
      <c r="AL2267" s="5"/>
      <c r="AM2267" s="5"/>
      <c r="AN2267" s="5"/>
      <c r="AO2267" s="5"/>
      <c r="AP2267" s="5"/>
      <c r="AQ2267" s="5"/>
      <c r="AR2267" s="5"/>
      <c r="AS2267" s="5"/>
      <c r="AT2267" s="5"/>
      <c r="AU2267" s="5"/>
      <c r="AV2267" s="28"/>
      <c r="AW2267" s="28"/>
    </row>
    <row r="2268" spans="2:49" ht="15.6" x14ac:dyDescent="0.3">
      <c r="B2268" s="9"/>
      <c r="C2268" s="9"/>
      <c r="D2268" s="9"/>
      <c r="E2268" s="9"/>
      <c r="F2268" s="9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  <c r="AA2268" s="5"/>
      <c r="AB2268" s="5"/>
      <c r="AC2268" s="5"/>
      <c r="AD2268" s="5"/>
      <c r="AE2268" s="5"/>
      <c r="AF2268" s="5"/>
      <c r="AG2268" s="5"/>
      <c r="AH2268" s="5"/>
      <c r="AI2268" s="5"/>
      <c r="AJ2268" s="5"/>
      <c r="AK2268" s="5"/>
      <c r="AL2268" s="5"/>
      <c r="AM2268" s="5"/>
      <c r="AN2268" s="5"/>
      <c r="AO2268" s="5"/>
      <c r="AP2268" s="5"/>
      <c r="AQ2268" s="5"/>
      <c r="AR2268" s="5"/>
      <c r="AS2268" s="5"/>
      <c r="AT2268" s="5"/>
      <c r="AU2268" s="5"/>
      <c r="AV2268" s="28"/>
      <c r="AW2268" s="28"/>
    </row>
    <row r="2269" spans="2:49" ht="15.6" x14ac:dyDescent="0.3">
      <c r="B2269" s="9"/>
      <c r="C2269" s="9"/>
      <c r="D2269" s="9"/>
      <c r="E2269" s="9"/>
      <c r="F2269" s="9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  <c r="AA2269" s="5"/>
      <c r="AB2269" s="5"/>
      <c r="AC2269" s="5"/>
      <c r="AD2269" s="5"/>
      <c r="AE2269" s="5"/>
      <c r="AF2269" s="5"/>
      <c r="AG2269" s="5"/>
      <c r="AH2269" s="5"/>
      <c r="AI2269" s="5"/>
      <c r="AJ2269" s="5"/>
      <c r="AK2269" s="5"/>
      <c r="AL2269" s="5"/>
      <c r="AM2269" s="5"/>
      <c r="AN2269" s="5"/>
      <c r="AO2269" s="5"/>
      <c r="AP2269" s="5"/>
      <c r="AQ2269" s="5"/>
      <c r="AR2269" s="5"/>
      <c r="AS2269" s="5"/>
      <c r="AT2269" s="5"/>
      <c r="AU2269" s="5"/>
      <c r="AV2269" s="28"/>
      <c r="AW2269" s="28"/>
    </row>
    <row r="2270" spans="2:49" ht="15.6" x14ac:dyDescent="0.3">
      <c r="B2270" s="9"/>
      <c r="C2270" s="9"/>
      <c r="D2270" s="9"/>
      <c r="E2270" s="9"/>
      <c r="F2270" s="9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  <c r="AA2270" s="5"/>
      <c r="AB2270" s="5"/>
      <c r="AC2270" s="5"/>
      <c r="AD2270" s="5"/>
      <c r="AE2270" s="5"/>
      <c r="AF2270" s="5"/>
      <c r="AG2270" s="5"/>
      <c r="AH2270" s="5"/>
      <c r="AI2270" s="5"/>
      <c r="AJ2270" s="5"/>
      <c r="AK2270" s="5"/>
      <c r="AL2270" s="5"/>
      <c r="AM2270" s="5"/>
      <c r="AN2270" s="5"/>
      <c r="AO2270" s="5"/>
      <c r="AP2270" s="5"/>
      <c r="AQ2270" s="5"/>
      <c r="AR2270" s="5"/>
      <c r="AS2270" s="5"/>
      <c r="AT2270" s="5"/>
      <c r="AU2270" s="5"/>
      <c r="AV2270" s="28"/>
      <c r="AW2270" s="28"/>
    </row>
    <row r="2271" spans="2:49" ht="15.6" x14ac:dyDescent="0.3">
      <c r="B2271" s="9"/>
      <c r="C2271" s="9"/>
      <c r="D2271" s="9"/>
      <c r="E2271" s="9"/>
      <c r="F2271" s="9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  <c r="AA2271" s="5"/>
      <c r="AB2271" s="5"/>
      <c r="AC2271" s="5"/>
      <c r="AD2271" s="5"/>
      <c r="AE2271" s="5"/>
      <c r="AF2271" s="5"/>
      <c r="AG2271" s="5"/>
      <c r="AH2271" s="5"/>
      <c r="AI2271" s="5"/>
      <c r="AJ2271" s="5"/>
      <c r="AK2271" s="5"/>
      <c r="AL2271" s="5"/>
      <c r="AM2271" s="5"/>
      <c r="AN2271" s="5"/>
      <c r="AO2271" s="5"/>
      <c r="AP2271" s="5"/>
      <c r="AQ2271" s="5"/>
      <c r="AR2271" s="5"/>
      <c r="AS2271" s="5"/>
      <c r="AT2271" s="5"/>
      <c r="AU2271" s="5"/>
      <c r="AV2271" s="28"/>
      <c r="AW2271" s="28"/>
    </row>
    <row r="2272" spans="2:49" ht="15.6" x14ac:dyDescent="0.3">
      <c r="B2272" s="9"/>
      <c r="C2272" s="9"/>
      <c r="D2272" s="9"/>
      <c r="E2272" s="9"/>
      <c r="F2272" s="9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5"/>
      <c r="Z2272" s="5"/>
      <c r="AA2272" s="5"/>
      <c r="AB2272" s="5"/>
      <c r="AC2272" s="5"/>
      <c r="AD2272" s="5"/>
      <c r="AE2272" s="5"/>
      <c r="AF2272" s="5"/>
      <c r="AG2272" s="5"/>
      <c r="AH2272" s="5"/>
      <c r="AI2272" s="5"/>
      <c r="AJ2272" s="5"/>
      <c r="AK2272" s="5"/>
      <c r="AL2272" s="5"/>
      <c r="AM2272" s="5"/>
      <c r="AN2272" s="5"/>
      <c r="AO2272" s="5"/>
      <c r="AP2272" s="5"/>
      <c r="AQ2272" s="5"/>
      <c r="AR2272" s="5"/>
      <c r="AS2272" s="5"/>
      <c r="AT2272" s="5"/>
      <c r="AU2272" s="5"/>
      <c r="AV2272" s="28"/>
      <c r="AW2272" s="28"/>
    </row>
    <row r="2273" spans="2:49" ht="15.6" x14ac:dyDescent="0.3">
      <c r="B2273" s="9"/>
      <c r="C2273" s="9"/>
      <c r="D2273" s="9"/>
      <c r="E2273" s="9"/>
      <c r="F2273" s="9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5"/>
      <c r="Z2273" s="5"/>
      <c r="AA2273" s="5"/>
      <c r="AB2273" s="5"/>
      <c r="AC2273" s="5"/>
      <c r="AD2273" s="5"/>
      <c r="AE2273" s="5"/>
      <c r="AF2273" s="5"/>
      <c r="AG2273" s="5"/>
      <c r="AH2273" s="5"/>
      <c r="AI2273" s="5"/>
      <c r="AJ2273" s="5"/>
      <c r="AK2273" s="5"/>
      <c r="AL2273" s="5"/>
      <c r="AM2273" s="5"/>
      <c r="AN2273" s="5"/>
      <c r="AO2273" s="5"/>
      <c r="AP2273" s="5"/>
      <c r="AQ2273" s="5"/>
      <c r="AR2273" s="5"/>
      <c r="AS2273" s="5"/>
      <c r="AT2273" s="5"/>
      <c r="AU2273" s="5"/>
      <c r="AV2273" s="28"/>
      <c r="AW2273" s="28"/>
    </row>
    <row r="2274" spans="2:49" ht="15.6" x14ac:dyDescent="0.3">
      <c r="B2274" s="9"/>
      <c r="C2274" s="9"/>
      <c r="D2274" s="9"/>
      <c r="E2274" s="9"/>
      <c r="F2274" s="9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/>
      <c r="AA2274" s="5"/>
      <c r="AB2274" s="5"/>
      <c r="AC2274" s="5"/>
      <c r="AD2274" s="5"/>
      <c r="AE2274" s="5"/>
      <c r="AF2274" s="5"/>
      <c r="AG2274" s="5"/>
      <c r="AH2274" s="5"/>
      <c r="AI2274" s="5"/>
      <c r="AJ2274" s="5"/>
      <c r="AK2274" s="5"/>
      <c r="AL2274" s="5"/>
      <c r="AM2274" s="5"/>
      <c r="AN2274" s="5"/>
      <c r="AO2274" s="5"/>
      <c r="AP2274" s="5"/>
      <c r="AQ2274" s="5"/>
      <c r="AR2274" s="5"/>
      <c r="AS2274" s="5"/>
      <c r="AT2274" s="5"/>
      <c r="AU2274" s="5"/>
      <c r="AV2274" s="28"/>
      <c r="AW2274" s="28"/>
    </row>
    <row r="2275" spans="2:49" ht="15.6" x14ac:dyDescent="0.3">
      <c r="B2275" s="9"/>
      <c r="C2275" s="9"/>
      <c r="D2275" s="9"/>
      <c r="E2275" s="9"/>
      <c r="F2275" s="9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5"/>
      <c r="Z2275" s="5"/>
      <c r="AA2275" s="5"/>
      <c r="AB2275" s="5"/>
      <c r="AC2275" s="5"/>
      <c r="AD2275" s="5"/>
      <c r="AE2275" s="5"/>
      <c r="AF2275" s="5"/>
      <c r="AG2275" s="5"/>
      <c r="AH2275" s="5"/>
      <c r="AI2275" s="5"/>
      <c r="AJ2275" s="5"/>
      <c r="AK2275" s="5"/>
      <c r="AL2275" s="5"/>
      <c r="AM2275" s="5"/>
      <c r="AN2275" s="5"/>
      <c r="AO2275" s="5"/>
      <c r="AP2275" s="5"/>
      <c r="AQ2275" s="5"/>
      <c r="AR2275" s="5"/>
      <c r="AS2275" s="5"/>
      <c r="AT2275" s="5"/>
      <c r="AU2275" s="5"/>
      <c r="AV2275" s="28"/>
      <c r="AW2275" s="28"/>
    </row>
    <row r="2276" spans="2:49" ht="15.6" x14ac:dyDescent="0.3">
      <c r="B2276" s="9"/>
      <c r="C2276" s="9"/>
      <c r="D2276" s="9"/>
      <c r="E2276" s="9"/>
      <c r="F2276" s="9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  <c r="AA2276" s="5"/>
      <c r="AB2276" s="5"/>
      <c r="AC2276" s="5"/>
      <c r="AD2276" s="5"/>
      <c r="AE2276" s="5"/>
      <c r="AF2276" s="5"/>
      <c r="AG2276" s="5"/>
      <c r="AH2276" s="5"/>
      <c r="AI2276" s="5"/>
      <c r="AJ2276" s="5"/>
      <c r="AK2276" s="5"/>
      <c r="AL2276" s="5"/>
      <c r="AM2276" s="5"/>
      <c r="AN2276" s="5"/>
      <c r="AO2276" s="5"/>
      <c r="AP2276" s="5"/>
      <c r="AQ2276" s="5"/>
      <c r="AR2276" s="5"/>
      <c r="AS2276" s="5"/>
      <c r="AT2276" s="5"/>
      <c r="AU2276" s="5"/>
      <c r="AV2276" s="28"/>
      <c r="AW2276" s="28"/>
    </row>
    <row r="2277" spans="2:49" ht="15.6" x14ac:dyDescent="0.3">
      <c r="B2277" s="9"/>
      <c r="C2277" s="9"/>
      <c r="D2277" s="9"/>
      <c r="E2277" s="9"/>
      <c r="F2277" s="9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  <c r="AA2277" s="5"/>
      <c r="AB2277" s="5"/>
      <c r="AC2277" s="5"/>
      <c r="AD2277" s="5"/>
      <c r="AE2277" s="5"/>
      <c r="AF2277" s="5"/>
      <c r="AG2277" s="5"/>
      <c r="AH2277" s="5"/>
      <c r="AI2277" s="5"/>
      <c r="AJ2277" s="5"/>
      <c r="AK2277" s="5"/>
      <c r="AL2277" s="5"/>
      <c r="AM2277" s="5"/>
      <c r="AN2277" s="5"/>
      <c r="AO2277" s="5"/>
      <c r="AP2277" s="5"/>
      <c r="AQ2277" s="5"/>
      <c r="AR2277" s="5"/>
      <c r="AS2277" s="5"/>
      <c r="AT2277" s="5"/>
      <c r="AU2277" s="5"/>
      <c r="AV2277" s="28"/>
      <c r="AW2277" s="28"/>
    </row>
    <row r="2278" spans="2:49" ht="15.6" x14ac:dyDescent="0.3">
      <c r="B2278" s="9"/>
      <c r="C2278" s="9"/>
      <c r="D2278" s="9"/>
      <c r="E2278" s="9"/>
      <c r="F2278" s="9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  <c r="AA2278" s="5"/>
      <c r="AB2278" s="5"/>
      <c r="AC2278" s="5"/>
      <c r="AD2278" s="5"/>
      <c r="AE2278" s="5"/>
      <c r="AF2278" s="5"/>
      <c r="AG2278" s="5"/>
      <c r="AH2278" s="5"/>
      <c r="AI2278" s="5"/>
      <c r="AJ2278" s="5"/>
      <c r="AK2278" s="5"/>
      <c r="AL2278" s="5"/>
      <c r="AM2278" s="5"/>
      <c r="AN2278" s="5"/>
      <c r="AO2278" s="5"/>
      <c r="AP2278" s="5"/>
      <c r="AQ2278" s="5"/>
      <c r="AR2278" s="5"/>
      <c r="AS2278" s="5"/>
      <c r="AT2278" s="5"/>
      <c r="AU2278" s="5"/>
      <c r="AV2278" s="28"/>
      <c r="AW2278" s="28"/>
    </row>
    <row r="2279" spans="2:49" ht="15.6" x14ac:dyDescent="0.3">
      <c r="B2279" s="9"/>
      <c r="C2279" s="9"/>
      <c r="D2279" s="9"/>
      <c r="E2279" s="9"/>
      <c r="F2279" s="9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  <c r="AA2279" s="5"/>
      <c r="AB2279" s="5"/>
      <c r="AC2279" s="5"/>
      <c r="AD2279" s="5"/>
      <c r="AE2279" s="5"/>
      <c r="AF2279" s="5"/>
      <c r="AG2279" s="5"/>
      <c r="AH2279" s="5"/>
      <c r="AI2279" s="5"/>
      <c r="AJ2279" s="5"/>
      <c r="AK2279" s="5"/>
      <c r="AL2279" s="5"/>
      <c r="AM2279" s="5"/>
      <c r="AN2279" s="5"/>
      <c r="AO2279" s="5"/>
      <c r="AP2279" s="5"/>
      <c r="AQ2279" s="5"/>
      <c r="AR2279" s="5"/>
      <c r="AS2279" s="5"/>
      <c r="AT2279" s="5"/>
      <c r="AU2279" s="5"/>
      <c r="AV2279" s="28"/>
      <c r="AW2279" s="28"/>
    </row>
    <row r="2280" spans="2:49" ht="15.6" x14ac:dyDescent="0.3">
      <c r="B2280" s="9"/>
      <c r="C2280" s="9"/>
      <c r="D2280" s="9"/>
      <c r="E2280" s="9"/>
      <c r="F2280" s="9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5"/>
      <c r="Z2280" s="5"/>
      <c r="AA2280" s="5"/>
      <c r="AB2280" s="5"/>
      <c r="AC2280" s="5"/>
      <c r="AD2280" s="5"/>
      <c r="AE2280" s="5"/>
      <c r="AF2280" s="5"/>
      <c r="AG2280" s="5"/>
      <c r="AH2280" s="5"/>
      <c r="AI2280" s="5"/>
      <c r="AJ2280" s="5"/>
      <c r="AK2280" s="5"/>
      <c r="AL2280" s="5"/>
      <c r="AM2280" s="5"/>
      <c r="AN2280" s="5"/>
      <c r="AO2280" s="5"/>
      <c r="AP2280" s="5"/>
      <c r="AQ2280" s="5"/>
      <c r="AR2280" s="5"/>
      <c r="AS2280" s="5"/>
      <c r="AT2280" s="5"/>
      <c r="AU2280" s="5"/>
      <c r="AV2280" s="28"/>
      <c r="AW2280" s="28"/>
    </row>
    <row r="2281" spans="2:49" ht="15.6" x14ac:dyDescent="0.3">
      <c r="B2281" s="9"/>
      <c r="C2281" s="9"/>
      <c r="D2281" s="9"/>
      <c r="E2281" s="9"/>
      <c r="F2281" s="9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5"/>
      <c r="Z2281" s="5"/>
      <c r="AA2281" s="5"/>
      <c r="AB2281" s="5"/>
      <c r="AC2281" s="5"/>
      <c r="AD2281" s="5"/>
      <c r="AE2281" s="5"/>
      <c r="AF2281" s="5"/>
      <c r="AG2281" s="5"/>
      <c r="AH2281" s="5"/>
      <c r="AI2281" s="5"/>
      <c r="AJ2281" s="5"/>
      <c r="AK2281" s="5"/>
      <c r="AL2281" s="5"/>
      <c r="AM2281" s="5"/>
      <c r="AN2281" s="5"/>
      <c r="AO2281" s="5"/>
      <c r="AP2281" s="5"/>
      <c r="AQ2281" s="5"/>
      <c r="AR2281" s="5"/>
      <c r="AS2281" s="5"/>
      <c r="AT2281" s="5"/>
      <c r="AU2281" s="5"/>
      <c r="AV2281" s="28"/>
      <c r="AW2281" s="28"/>
    </row>
    <row r="2282" spans="2:49" ht="15.6" x14ac:dyDescent="0.3">
      <c r="B2282" s="9"/>
      <c r="C2282" s="9"/>
      <c r="D2282" s="9"/>
      <c r="E2282" s="9"/>
      <c r="F2282" s="9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  <c r="AJ2282" s="5"/>
      <c r="AK2282" s="5"/>
      <c r="AL2282" s="5"/>
      <c r="AM2282" s="5"/>
      <c r="AN2282" s="5"/>
      <c r="AO2282" s="5"/>
      <c r="AP2282" s="5"/>
      <c r="AQ2282" s="5"/>
      <c r="AR2282" s="5"/>
      <c r="AS2282" s="5"/>
      <c r="AT2282" s="5"/>
      <c r="AU2282" s="5"/>
      <c r="AV2282" s="28"/>
      <c r="AW2282" s="28"/>
    </row>
    <row r="2283" spans="2:49" ht="15.6" x14ac:dyDescent="0.3">
      <c r="B2283" s="9"/>
      <c r="C2283" s="9"/>
      <c r="D2283" s="9"/>
      <c r="E2283" s="9"/>
      <c r="F2283" s="9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  <c r="AA2283" s="5"/>
      <c r="AB2283" s="5"/>
      <c r="AC2283" s="5"/>
      <c r="AD2283" s="5"/>
      <c r="AE2283" s="5"/>
      <c r="AF2283" s="5"/>
      <c r="AG2283" s="5"/>
      <c r="AH2283" s="5"/>
      <c r="AI2283" s="5"/>
      <c r="AJ2283" s="5"/>
      <c r="AK2283" s="5"/>
      <c r="AL2283" s="5"/>
      <c r="AM2283" s="5"/>
      <c r="AN2283" s="5"/>
      <c r="AO2283" s="5"/>
      <c r="AP2283" s="5"/>
      <c r="AQ2283" s="5"/>
      <c r="AR2283" s="5"/>
      <c r="AS2283" s="5"/>
      <c r="AT2283" s="5"/>
      <c r="AU2283" s="5"/>
      <c r="AV2283" s="28"/>
      <c r="AW2283" s="28"/>
    </row>
    <row r="2284" spans="2:49" ht="15.6" x14ac:dyDescent="0.3">
      <c r="B2284" s="9"/>
      <c r="C2284" s="9"/>
      <c r="D2284" s="9"/>
      <c r="E2284" s="9"/>
      <c r="F2284" s="9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5"/>
      <c r="Z2284" s="5"/>
      <c r="AA2284" s="5"/>
      <c r="AB2284" s="5"/>
      <c r="AC2284" s="5"/>
      <c r="AD2284" s="5"/>
      <c r="AE2284" s="5"/>
      <c r="AF2284" s="5"/>
      <c r="AG2284" s="5"/>
      <c r="AH2284" s="5"/>
      <c r="AI2284" s="5"/>
      <c r="AJ2284" s="5"/>
      <c r="AK2284" s="5"/>
      <c r="AL2284" s="5"/>
      <c r="AM2284" s="5"/>
      <c r="AN2284" s="5"/>
      <c r="AO2284" s="5"/>
      <c r="AP2284" s="5"/>
      <c r="AQ2284" s="5"/>
      <c r="AR2284" s="5"/>
      <c r="AS2284" s="5"/>
      <c r="AT2284" s="5"/>
      <c r="AU2284" s="5"/>
      <c r="AV2284" s="28"/>
      <c r="AW2284" s="28"/>
    </row>
    <row r="2285" spans="2:49" ht="15.6" x14ac:dyDescent="0.3">
      <c r="B2285" s="9"/>
      <c r="C2285" s="9"/>
      <c r="D2285" s="9"/>
      <c r="E2285" s="9"/>
      <c r="F2285" s="9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  <c r="AA2285" s="5"/>
      <c r="AB2285" s="5"/>
      <c r="AC2285" s="5"/>
      <c r="AD2285" s="5"/>
      <c r="AE2285" s="5"/>
      <c r="AF2285" s="5"/>
      <c r="AG2285" s="5"/>
      <c r="AH2285" s="5"/>
      <c r="AI2285" s="5"/>
      <c r="AJ2285" s="5"/>
      <c r="AK2285" s="5"/>
      <c r="AL2285" s="5"/>
      <c r="AM2285" s="5"/>
      <c r="AN2285" s="5"/>
      <c r="AO2285" s="5"/>
      <c r="AP2285" s="5"/>
      <c r="AQ2285" s="5"/>
      <c r="AR2285" s="5"/>
      <c r="AS2285" s="5"/>
      <c r="AT2285" s="5"/>
      <c r="AU2285" s="5"/>
      <c r="AV2285" s="28"/>
      <c r="AW2285" s="28"/>
    </row>
    <row r="2286" spans="2:49" ht="15.6" x14ac:dyDescent="0.3">
      <c r="B2286" s="9"/>
      <c r="C2286" s="9"/>
      <c r="D2286" s="9"/>
      <c r="E2286" s="9"/>
      <c r="F2286" s="9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  <c r="AA2286" s="5"/>
      <c r="AB2286" s="5"/>
      <c r="AC2286" s="5"/>
      <c r="AD2286" s="5"/>
      <c r="AE2286" s="5"/>
      <c r="AF2286" s="5"/>
      <c r="AG2286" s="5"/>
      <c r="AH2286" s="5"/>
      <c r="AI2286" s="5"/>
      <c r="AJ2286" s="5"/>
      <c r="AK2286" s="5"/>
      <c r="AL2286" s="5"/>
      <c r="AM2286" s="5"/>
      <c r="AN2286" s="5"/>
      <c r="AO2286" s="5"/>
      <c r="AP2286" s="5"/>
      <c r="AQ2286" s="5"/>
      <c r="AR2286" s="5"/>
      <c r="AS2286" s="5"/>
      <c r="AT2286" s="5"/>
      <c r="AU2286" s="5"/>
      <c r="AV2286" s="28"/>
      <c r="AW2286" s="28"/>
    </row>
    <row r="2287" spans="2:49" ht="15.6" x14ac:dyDescent="0.3">
      <c r="B2287" s="9"/>
      <c r="C2287" s="9"/>
      <c r="D2287" s="9"/>
      <c r="E2287" s="9"/>
      <c r="F2287" s="9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  <c r="AA2287" s="5"/>
      <c r="AB2287" s="5"/>
      <c r="AC2287" s="5"/>
      <c r="AD2287" s="5"/>
      <c r="AE2287" s="5"/>
      <c r="AF2287" s="5"/>
      <c r="AG2287" s="5"/>
      <c r="AH2287" s="5"/>
      <c r="AI2287" s="5"/>
      <c r="AJ2287" s="5"/>
      <c r="AK2287" s="5"/>
      <c r="AL2287" s="5"/>
      <c r="AM2287" s="5"/>
      <c r="AN2287" s="5"/>
      <c r="AO2287" s="5"/>
      <c r="AP2287" s="5"/>
      <c r="AQ2287" s="5"/>
      <c r="AR2287" s="5"/>
      <c r="AS2287" s="5"/>
      <c r="AT2287" s="5"/>
      <c r="AU2287" s="5"/>
      <c r="AV2287" s="28"/>
      <c r="AW2287" s="28"/>
    </row>
    <row r="2288" spans="2:49" ht="15.6" x14ac:dyDescent="0.3">
      <c r="B2288" s="9"/>
      <c r="C2288" s="9"/>
      <c r="D2288" s="9"/>
      <c r="E2288" s="9"/>
      <c r="F2288" s="9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  <c r="AA2288" s="5"/>
      <c r="AB2288" s="5"/>
      <c r="AC2288" s="5"/>
      <c r="AD2288" s="5"/>
      <c r="AE2288" s="5"/>
      <c r="AF2288" s="5"/>
      <c r="AG2288" s="5"/>
      <c r="AH2288" s="5"/>
      <c r="AI2288" s="5"/>
      <c r="AJ2288" s="5"/>
      <c r="AK2288" s="5"/>
      <c r="AL2288" s="5"/>
      <c r="AM2288" s="5"/>
      <c r="AN2288" s="5"/>
      <c r="AO2288" s="5"/>
      <c r="AP2288" s="5"/>
      <c r="AQ2288" s="5"/>
      <c r="AR2288" s="5"/>
      <c r="AS2288" s="5"/>
      <c r="AT2288" s="5"/>
      <c r="AU2288" s="5"/>
      <c r="AV2288" s="28"/>
      <c r="AW2288" s="28"/>
    </row>
    <row r="2289" spans="2:49" ht="15.6" x14ac:dyDescent="0.3">
      <c r="B2289" s="9"/>
      <c r="C2289" s="9"/>
      <c r="D2289" s="9"/>
      <c r="E2289" s="9"/>
      <c r="F2289" s="9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5"/>
      <c r="Z2289" s="5"/>
      <c r="AA2289" s="5"/>
      <c r="AB2289" s="5"/>
      <c r="AC2289" s="5"/>
      <c r="AD2289" s="5"/>
      <c r="AE2289" s="5"/>
      <c r="AF2289" s="5"/>
      <c r="AG2289" s="5"/>
      <c r="AH2289" s="5"/>
      <c r="AI2289" s="5"/>
      <c r="AJ2289" s="5"/>
      <c r="AK2289" s="5"/>
      <c r="AL2289" s="5"/>
      <c r="AM2289" s="5"/>
      <c r="AN2289" s="5"/>
      <c r="AO2289" s="5"/>
      <c r="AP2289" s="5"/>
      <c r="AQ2289" s="5"/>
      <c r="AR2289" s="5"/>
      <c r="AS2289" s="5"/>
      <c r="AT2289" s="5"/>
      <c r="AU2289" s="5"/>
      <c r="AV2289" s="28"/>
      <c r="AW2289" s="28"/>
    </row>
    <row r="2290" spans="2:49" ht="15.6" x14ac:dyDescent="0.3">
      <c r="B2290" s="9"/>
      <c r="C2290" s="9"/>
      <c r="D2290" s="9"/>
      <c r="E2290" s="9"/>
      <c r="F2290" s="9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5"/>
      <c r="Z2290" s="5"/>
      <c r="AA2290" s="5"/>
      <c r="AB2290" s="5"/>
      <c r="AC2290" s="5"/>
      <c r="AD2290" s="5"/>
      <c r="AE2290" s="5"/>
      <c r="AF2290" s="5"/>
      <c r="AG2290" s="5"/>
      <c r="AH2290" s="5"/>
      <c r="AI2290" s="5"/>
      <c r="AJ2290" s="5"/>
      <c r="AK2290" s="5"/>
      <c r="AL2290" s="5"/>
      <c r="AM2290" s="5"/>
      <c r="AN2290" s="5"/>
      <c r="AO2290" s="5"/>
      <c r="AP2290" s="5"/>
      <c r="AQ2290" s="5"/>
      <c r="AR2290" s="5"/>
      <c r="AS2290" s="5"/>
      <c r="AT2290" s="5"/>
      <c r="AU2290" s="5"/>
      <c r="AV2290" s="28"/>
      <c r="AW2290" s="28"/>
    </row>
    <row r="2291" spans="2:49" ht="15.6" x14ac:dyDescent="0.3">
      <c r="B2291" s="9"/>
      <c r="C2291" s="9"/>
      <c r="D2291" s="9"/>
      <c r="E2291" s="9"/>
      <c r="F2291" s="9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  <c r="AA2291" s="5"/>
      <c r="AB2291" s="5"/>
      <c r="AC2291" s="5"/>
      <c r="AD2291" s="5"/>
      <c r="AE2291" s="5"/>
      <c r="AF2291" s="5"/>
      <c r="AG2291" s="5"/>
      <c r="AH2291" s="5"/>
      <c r="AI2291" s="5"/>
      <c r="AJ2291" s="5"/>
      <c r="AK2291" s="5"/>
      <c r="AL2291" s="5"/>
      <c r="AM2291" s="5"/>
      <c r="AN2291" s="5"/>
      <c r="AO2291" s="5"/>
      <c r="AP2291" s="5"/>
      <c r="AQ2291" s="5"/>
      <c r="AR2291" s="5"/>
      <c r="AS2291" s="5"/>
      <c r="AT2291" s="5"/>
      <c r="AU2291" s="5"/>
      <c r="AV2291" s="28"/>
      <c r="AW2291" s="28"/>
    </row>
    <row r="2292" spans="2:49" ht="15.6" x14ac:dyDescent="0.3">
      <c r="B2292" s="9"/>
      <c r="C2292" s="9"/>
      <c r="D2292" s="9"/>
      <c r="E2292" s="9"/>
      <c r="F2292" s="9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  <c r="AA2292" s="5"/>
      <c r="AB2292" s="5"/>
      <c r="AC2292" s="5"/>
      <c r="AD2292" s="5"/>
      <c r="AE2292" s="5"/>
      <c r="AF2292" s="5"/>
      <c r="AG2292" s="5"/>
      <c r="AH2292" s="5"/>
      <c r="AI2292" s="5"/>
      <c r="AJ2292" s="5"/>
      <c r="AK2292" s="5"/>
      <c r="AL2292" s="5"/>
      <c r="AM2292" s="5"/>
      <c r="AN2292" s="5"/>
      <c r="AO2292" s="5"/>
      <c r="AP2292" s="5"/>
      <c r="AQ2292" s="5"/>
      <c r="AR2292" s="5"/>
      <c r="AS2292" s="5"/>
      <c r="AT2292" s="5"/>
      <c r="AU2292" s="5"/>
      <c r="AV2292" s="28"/>
      <c r="AW2292" s="28"/>
    </row>
    <row r="2293" spans="2:49" ht="15.6" x14ac:dyDescent="0.3">
      <c r="B2293" s="9"/>
      <c r="C2293" s="9"/>
      <c r="D2293" s="9"/>
      <c r="E2293" s="9"/>
      <c r="F2293" s="9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  <c r="AA2293" s="5"/>
      <c r="AB2293" s="5"/>
      <c r="AC2293" s="5"/>
      <c r="AD2293" s="5"/>
      <c r="AE2293" s="5"/>
      <c r="AF2293" s="5"/>
      <c r="AG2293" s="5"/>
      <c r="AH2293" s="5"/>
      <c r="AI2293" s="5"/>
      <c r="AJ2293" s="5"/>
      <c r="AK2293" s="5"/>
      <c r="AL2293" s="5"/>
      <c r="AM2293" s="5"/>
      <c r="AN2293" s="5"/>
      <c r="AO2293" s="5"/>
      <c r="AP2293" s="5"/>
      <c r="AQ2293" s="5"/>
      <c r="AR2293" s="5"/>
      <c r="AS2293" s="5"/>
      <c r="AT2293" s="5"/>
      <c r="AU2293" s="5"/>
      <c r="AV2293" s="28"/>
      <c r="AW2293" s="28"/>
    </row>
    <row r="2294" spans="2:49" ht="15.6" x14ac:dyDescent="0.3">
      <c r="B2294" s="9"/>
      <c r="C2294" s="9"/>
      <c r="D2294" s="9"/>
      <c r="E2294" s="9"/>
      <c r="F2294" s="9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5"/>
      <c r="Z2294" s="5"/>
      <c r="AA2294" s="5"/>
      <c r="AB2294" s="5"/>
      <c r="AC2294" s="5"/>
      <c r="AD2294" s="5"/>
      <c r="AE2294" s="5"/>
      <c r="AF2294" s="5"/>
      <c r="AG2294" s="5"/>
      <c r="AH2294" s="5"/>
      <c r="AI2294" s="5"/>
      <c r="AJ2294" s="5"/>
      <c r="AK2294" s="5"/>
      <c r="AL2294" s="5"/>
      <c r="AM2294" s="5"/>
      <c r="AN2294" s="5"/>
      <c r="AO2294" s="5"/>
      <c r="AP2294" s="5"/>
      <c r="AQ2294" s="5"/>
      <c r="AR2294" s="5"/>
      <c r="AS2294" s="5"/>
      <c r="AT2294" s="5"/>
      <c r="AU2294" s="5"/>
      <c r="AV2294" s="28"/>
      <c r="AW2294" s="28"/>
    </row>
    <row r="2295" spans="2:49" ht="15.6" x14ac:dyDescent="0.3">
      <c r="B2295" s="9"/>
      <c r="C2295" s="9"/>
      <c r="D2295" s="9"/>
      <c r="E2295" s="9"/>
      <c r="F2295" s="9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5"/>
      <c r="Z2295" s="5"/>
      <c r="AA2295" s="5"/>
      <c r="AB2295" s="5"/>
      <c r="AC2295" s="5"/>
      <c r="AD2295" s="5"/>
      <c r="AE2295" s="5"/>
      <c r="AF2295" s="5"/>
      <c r="AG2295" s="5"/>
      <c r="AH2295" s="5"/>
      <c r="AI2295" s="5"/>
      <c r="AJ2295" s="5"/>
      <c r="AK2295" s="5"/>
      <c r="AL2295" s="5"/>
      <c r="AM2295" s="5"/>
      <c r="AN2295" s="5"/>
      <c r="AO2295" s="5"/>
      <c r="AP2295" s="5"/>
      <c r="AQ2295" s="5"/>
      <c r="AR2295" s="5"/>
      <c r="AS2295" s="5"/>
      <c r="AT2295" s="5"/>
      <c r="AU2295" s="5"/>
      <c r="AV2295" s="28"/>
      <c r="AW2295" s="28"/>
    </row>
    <row r="2296" spans="2:49" ht="15.6" x14ac:dyDescent="0.3">
      <c r="B2296" s="9"/>
      <c r="C2296" s="9"/>
      <c r="D2296" s="9"/>
      <c r="E2296" s="9"/>
      <c r="F2296" s="9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5"/>
      <c r="Z2296" s="5"/>
      <c r="AA2296" s="5"/>
      <c r="AB2296" s="5"/>
      <c r="AC2296" s="5"/>
      <c r="AD2296" s="5"/>
      <c r="AE2296" s="5"/>
      <c r="AF2296" s="5"/>
      <c r="AG2296" s="5"/>
      <c r="AH2296" s="5"/>
      <c r="AI2296" s="5"/>
      <c r="AJ2296" s="5"/>
      <c r="AK2296" s="5"/>
      <c r="AL2296" s="5"/>
      <c r="AM2296" s="5"/>
      <c r="AN2296" s="5"/>
      <c r="AO2296" s="5"/>
      <c r="AP2296" s="5"/>
      <c r="AQ2296" s="5"/>
      <c r="AR2296" s="5"/>
      <c r="AS2296" s="5"/>
      <c r="AT2296" s="5"/>
      <c r="AU2296" s="5"/>
      <c r="AV2296" s="28"/>
      <c r="AW2296" s="28"/>
    </row>
    <row r="2297" spans="2:49" ht="15.6" x14ac:dyDescent="0.3">
      <c r="B2297" s="9"/>
      <c r="C2297" s="9"/>
      <c r="D2297" s="9"/>
      <c r="E2297" s="9"/>
      <c r="F2297" s="9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5"/>
      <c r="Z2297" s="5"/>
      <c r="AA2297" s="5"/>
      <c r="AB2297" s="5"/>
      <c r="AC2297" s="5"/>
      <c r="AD2297" s="5"/>
      <c r="AE2297" s="5"/>
      <c r="AF2297" s="5"/>
      <c r="AG2297" s="5"/>
      <c r="AH2297" s="5"/>
      <c r="AI2297" s="5"/>
      <c r="AJ2297" s="5"/>
      <c r="AK2297" s="5"/>
      <c r="AL2297" s="5"/>
      <c r="AM2297" s="5"/>
      <c r="AN2297" s="5"/>
      <c r="AO2297" s="5"/>
      <c r="AP2297" s="5"/>
      <c r="AQ2297" s="5"/>
      <c r="AR2297" s="5"/>
      <c r="AS2297" s="5"/>
      <c r="AT2297" s="5"/>
      <c r="AU2297" s="5"/>
      <c r="AV2297" s="28"/>
      <c r="AW2297" s="28"/>
    </row>
    <row r="2298" spans="2:49" ht="15.6" x14ac:dyDescent="0.3">
      <c r="B2298" s="9"/>
      <c r="C2298" s="9"/>
      <c r="D2298" s="9"/>
      <c r="E2298" s="9"/>
      <c r="F2298" s="9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5"/>
      <c r="Z2298" s="5"/>
      <c r="AA2298" s="5"/>
      <c r="AB2298" s="5"/>
      <c r="AC2298" s="5"/>
      <c r="AD2298" s="5"/>
      <c r="AE2298" s="5"/>
      <c r="AF2298" s="5"/>
      <c r="AG2298" s="5"/>
      <c r="AH2298" s="5"/>
      <c r="AI2298" s="5"/>
      <c r="AJ2298" s="5"/>
      <c r="AK2298" s="5"/>
      <c r="AL2298" s="5"/>
      <c r="AM2298" s="5"/>
      <c r="AN2298" s="5"/>
      <c r="AO2298" s="5"/>
      <c r="AP2298" s="5"/>
      <c r="AQ2298" s="5"/>
      <c r="AR2298" s="5"/>
      <c r="AS2298" s="5"/>
      <c r="AT2298" s="5"/>
      <c r="AU2298" s="5"/>
      <c r="AV2298" s="28"/>
      <c r="AW2298" s="28"/>
    </row>
    <row r="2299" spans="2:49" ht="15.6" x14ac:dyDescent="0.3">
      <c r="B2299" s="9"/>
      <c r="C2299" s="9"/>
      <c r="D2299" s="9"/>
      <c r="E2299" s="9"/>
      <c r="F2299" s="9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5"/>
      <c r="Z2299" s="5"/>
      <c r="AA2299" s="5"/>
      <c r="AB2299" s="5"/>
      <c r="AC2299" s="5"/>
      <c r="AD2299" s="5"/>
      <c r="AE2299" s="5"/>
      <c r="AF2299" s="5"/>
      <c r="AG2299" s="5"/>
      <c r="AH2299" s="5"/>
      <c r="AI2299" s="5"/>
      <c r="AJ2299" s="5"/>
      <c r="AK2299" s="5"/>
      <c r="AL2299" s="5"/>
      <c r="AM2299" s="5"/>
      <c r="AN2299" s="5"/>
      <c r="AO2299" s="5"/>
      <c r="AP2299" s="5"/>
      <c r="AQ2299" s="5"/>
      <c r="AR2299" s="5"/>
      <c r="AS2299" s="5"/>
      <c r="AT2299" s="5"/>
      <c r="AU2299" s="5"/>
      <c r="AV2299" s="28"/>
      <c r="AW2299" s="28"/>
    </row>
    <row r="2300" spans="2:49" ht="15.6" x14ac:dyDescent="0.3">
      <c r="B2300" s="9"/>
      <c r="C2300" s="9"/>
      <c r="D2300" s="9"/>
      <c r="E2300" s="9"/>
      <c r="F2300" s="9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5"/>
      <c r="Z2300" s="5"/>
      <c r="AA2300" s="5"/>
      <c r="AB2300" s="5"/>
      <c r="AC2300" s="5"/>
      <c r="AD2300" s="5"/>
      <c r="AE2300" s="5"/>
      <c r="AF2300" s="5"/>
      <c r="AG2300" s="5"/>
      <c r="AH2300" s="5"/>
      <c r="AI2300" s="5"/>
      <c r="AJ2300" s="5"/>
      <c r="AK2300" s="5"/>
      <c r="AL2300" s="5"/>
      <c r="AM2300" s="5"/>
      <c r="AN2300" s="5"/>
      <c r="AO2300" s="5"/>
      <c r="AP2300" s="5"/>
      <c r="AQ2300" s="5"/>
      <c r="AR2300" s="5"/>
      <c r="AS2300" s="5"/>
      <c r="AT2300" s="5"/>
      <c r="AU2300" s="5"/>
      <c r="AV2300" s="28"/>
      <c r="AW2300" s="28"/>
    </row>
    <row r="2301" spans="2:49" ht="15.6" x14ac:dyDescent="0.3">
      <c r="B2301" s="9"/>
      <c r="C2301" s="9"/>
      <c r="D2301" s="9"/>
      <c r="E2301" s="9"/>
      <c r="F2301" s="9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5"/>
      <c r="Z2301" s="5"/>
      <c r="AA2301" s="5"/>
      <c r="AB2301" s="5"/>
      <c r="AC2301" s="5"/>
      <c r="AD2301" s="5"/>
      <c r="AE2301" s="5"/>
      <c r="AF2301" s="5"/>
      <c r="AG2301" s="5"/>
      <c r="AH2301" s="5"/>
      <c r="AI2301" s="5"/>
      <c r="AJ2301" s="5"/>
      <c r="AK2301" s="5"/>
      <c r="AL2301" s="5"/>
      <c r="AM2301" s="5"/>
      <c r="AN2301" s="5"/>
      <c r="AO2301" s="5"/>
      <c r="AP2301" s="5"/>
      <c r="AQ2301" s="5"/>
      <c r="AR2301" s="5"/>
      <c r="AS2301" s="5"/>
      <c r="AT2301" s="5"/>
      <c r="AU2301" s="5"/>
      <c r="AV2301" s="28"/>
      <c r="AW2301" s="28"/>
    </row>
    <row r="2302" spans="2:49" ht="15.6" x14ac:dyDescent="0.3">
      <c r="B2302" s="9"/>
      <c r="C2302" s="9"/>
      <c r="D2302" s="9"/>
      <c r="E2302" s="9"/>
      <c r="F2302" s="9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  <c r="AA2302" s="5"/>
      <c r="AB2302" s="5"/>
      <c r="AC2302" s="5"/>
      <c r="AD2302" s="5"/>
      <c r="AE2302" s="5"/>
      <c r="AF2302" s="5"/>
      <c r="AG2302" s="5"/>
      <c r="AH2302" s="5"/>
      <c r="AI2302" s="5"/>
      <c r="AJ2302" s="5"/>
      <c r="AK2302" s="5"/>
      <c r="AL2302" s="5"/>
      <c r="AM2302" s="5"/>
      <c r="AN2302" s="5"/>
      <c r="AO2302" s="5"/>
      <c r="AP2302" s="5"/>
      <c r="AQ2302" s="5"/>
      <c r="AR2302" s="5"/>
      <c r="AS2302" s="5"/>
      <c r="AT2302" s="5"/>
      <c r="AU2302" s="5"/>
      <c r="AV2302" s="28"/>
      <c r="AW2302" s="28"/>
    </row>
    <row r="2303" spans="2:49" ht="15.6" x14ac:dyDescent="0.3">
      <c r="B2303" s="9"/>
      <c r="C2303" s="9"/>
      <c r="D2303" s="9"/>
      <c r="E2303" s="9"/>
      <c r="F2303" s="9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  <c r="AA2303" s="5"/>
      <c r="AB2303" s="5"/>
      <c r="AC2303" s="5"/>
      <c r="AD2303" s="5"/>
      <c r="AE2303" s="5"/>
      <c r="AF2303" s="5"/>
      <c r="AG2303" s="5"/>
      <c r="AH2303" s="5"/>
      <c r="AI2303" s="5"/>
      <c r="AJ2303" s="5"/>
      <c r="AK2303" s="5"/>
      <c r="AL2303" s="5"/>
      <c r="AM2303" s="5"/>
      <c r="AN2303" s="5"/>
      <c r="AO2303" s="5"/>
      <c r="AP2303" s="5"/>
      <c r="AQ2303" s="5"/>
      <c r="AR2303" s="5"/>
      <c r="AS2303" s="5"/>
      <c r="AT2303" s="5"/>
      <c r="AU2303" s="5"/>
      <c r="AV2303" s="28"/>
      <c r="AW2303" s="28"/>
    </row>
    <row r="2304" spans="2:49" ht="15.6" x14ac:dyDescent="0.3">
      <c r="B2304" s="9"/>
      <c r="C2304" s="9"/>
      <c r="D2304" s="9"/>
      <c r="E2304" s="9"/>
      <c r="F2304" s="9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5"/>
      <c r="Z2304" s="5"/>
      <c r="AA2304" s="5"/>
      <c r="AB2304" s="5"/>
      <c r="AC2304" s="5"/>
      <c r="AD2304" s="5"/>
      <c r="AE2304" s="5"/>
      <c r="AF2304" s="5"/>
      <c r="AG2304" s="5"/>
      <c r="AH2304" s="5"/>
      <c r="AI2304" s="5"/>
      <c r="AJ2304" s="5"/>
      <c r="AK2304" s="5"/>
      <c r="AL2304" s="5"/>
      <c r="AM2304" s="5"/>
      <c r="AN2304" s="5"/>
      <c r="AO2304" s="5"/>
      <c r="AP2304" s="5"/>
      <c r="AQ2304" s="5"/>
      <c r="AR2304" s="5"/>
      <c r="AS2304" s="5"/>
      <c r="AT2304" s="5"/>
      <c r="AU2304" s="5"/>
      <c r="AV2304" s="28"/>
      <c r="AW2304" s="28"/>
    </row>
    <row r="2305" spans="2:49" ht="15.6" x14ac:dyDescent="0.3">
      <c r="B2305" s="9"/>
      <c r="C2305" s="9"/>
      <c r="D2305" s="9"/>
      <c r="E2305" s="9"/>
      <c r="F2305" s="9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5"/>
      <c r="Z2305" s="5"/>
      <c r="AA2305" s="5"/>
      <c r="AB2305" s="5"/>
      <c r="AC2305" s="5"/>
      <c r="AD2305" s="5"/>
      <c r="AE2305" s="5"/>
      <c r="AF2305" s="5"/>
      <c r="AG2305" s="5"/>
      <c r="AH2305" s="5"/>
      <c r="AI2305" s="5"/>
      <c r="AJ2305" s="5"/>
      <c r="AK2305" s="5"/>
      <c r="AL2305" s="5"/>
      <c r="AM2305" s="5"/>
      <c r="AN2305" s="5"/>
      <c r="AO2305" s="5"/>
      <c r="AP2305" s="5"/>
      <c r="AQ2305" s="5"/>
      <c r="AR2305" s="5"/>
      <c r="AS2305" s="5"/>
      <c r="AT2305" s="5"/>
      <c r="AU2305" s="5"/>
      <c r="AV2305" s="28"/>
      <c r="AW2305" s="28"/>
    </row>
    <row r="2306" spans="2:49" ht="15.6" x14ac:dyDescent="0.3">
      <c r="B2306" s="9"/>
      <c r="C2306" s="9"/>
      <c r="D2306" s="9"/>
      <c r="E2306" s="9"/>
      <c r="F2306" s="9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  <c r="AA2306" s="5"/>
      <c r="AB2306" s="5"/>
      <c r="AC2306" s="5"/>
      <c r="AD2306" s="5"/>
      <c r="AE2306" s="5"/>
      <c r="AF2306" s="5"/>
      <c r="AG2306" s="5"/>
      <c r="AH2306" s="5"/>
      <c r="AI2306" s="5"/>
      <c r="AJ2306" s="5"/>
      <c r="AK2306" s="5"/>
      <c r="AL2306" s="5"/>
      <c r="AM2306" s="5"/>
      <c r="AN2306" s="5"/>
      <c r="AO2306" s="5"/>
      <c r="AP2306" s="5"/>
      <c r="AQ2306" s="5"/>
      <c r="AR2306" s="5"/>
      <c r="AS2306" s="5"/>
      <c r="AT2306" s="5"/>
      <c r="AU2306" s="5"/>
      <c r="AV2306" s="28"/>
      <c r="AW2306" s="28"/>
    </row>
    <row r="2307" spans="2:49" ht="15.6" x14ac:dyDescent="0.3">
      <c r="B2307" s="9"/>
      <c r="C2307" s="9"/>
      <c r="D2307" s="9"/>
      <c r="E2307" s="9"/>
      <c r="F2307" s="9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  <c r="AA2307" s="5"/>
      <c r="AB2307" s="5"/>
      <c r="AC2307" s="5"/>
      <c r="AD2307" s="5"/>
      <c r="AE2307" s="5"/>
      <c r="AF2307" s="5"/>
      <c r="AG2307" s="5"/>
      <c r="AH2307" s="5"/>
      <c r="AI2307" s="5"/>
      <c r="AJ2307" s="5"/>
      <c r="AK2307" s="5"/>
      <c r="AL2307" s="5"/>
      <c r="AM2307" s="5"/>
      <c r="AN2307" s="5"/>
      <c r="AO2307" s="5"/>
      <c r="AP2307" s="5"/>
      <c r="AQ2307" s="5"/>
      <c r="AR2307" s="5"/>
      <c r="AS2307" s="5"/>
      <c r="AT2307" s="5"/>
      <c r="AU2307" s="5"/>
      <c r="AV2307" s="28"/>
      <c r="AW2307" s="28"/>
    </row>
    <row r="2308" spans="2:49" ht="15.6" x14ac:dyDescent="0.3">
      <c r="B2308" s="9"/>
      <c r="C2308" s="9"/>
      <c r="D2308" s="9"/>
      <c r="E2308" s="9"/>
      <c r="F2308" s="9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5"/>
      <c r="Z2308" s="5"/>
      <c r="AA2308" s="5"/>
      <c r="AB2308" s="5"/>
      <c r="AC2308" s="5"/>
      <c r="AD2308" s="5"/>
      <c r="AE2308" s="5"/>
      <c r="AF2308" s="5"/>
      <c r="AG2308" s="5"/>
      <c r="AH2308" s="5"/>
      <c r="AI2308" s="5"/>
      <c r="AJ2308" s="5"/>
      <c r="AK2308" s="5"/>
      <c r="AL2308" s="5"/>
      <c r="AM2308" s="5"/>
      <c r="AN2308" s="5"/>
      <c r="AO2308" s="5"/>
      <c r="AP2308" s="5"/>
      <c r="AQ2308" s="5"/>
      <c r="AR2308" s="5"/>
      <c r="AS2308" s="5"/>
      <c r="AT2308" s="5"/>
      <c r="AU2308" s="5"/>
      <c r="AV2308" s="28"/>
      <c r="AW2308" s="28"/>
    </row>
    <row r="2309" spans="2:49" ht="15.6" x14ac:dyDescent="0.3">
      <c r="B2309" s="9"/>
      <c r="C2309" s="9"/>
      <c r="D2309" s="9"/>
      <c r="E2309" s="9"/>
      <c r="F2309" s="9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  <c r="AJ2309" s="5"/>
      <c r="AK2309" s="5"/>
      <c r="AL2309" s="5"/>
      <c r="AM2309" s="5"/>
      <c r="AN2309" s="5"/>
      <c r="AO2309" s="5"/>
      <c r="AP2309" s="5"/>
      <c r="AQ2309" s="5"/>
      <c r="AR2309" s="5"/>
      <c r="AS2309" s="5"/>
      <c r="AT2309" s="5"/>
      <c r="AU2309" s="5"/>
      <c r="AV2309" s="28"/>
      <c r="AW2309" s="28"/>
    </row>
    <row r="2310" spans="2:49" ht="15.6" x14ac:dyDescent="0.3">
      <c r="B2310" s="9"/>
      <c r="C2310" s="9"/>
      <c r="D2310" s="9"/>
      <c r="E2310" s="9"/>
      <c r="F2310" s="9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  <c r="AA2310" s="5"/>
      <c r="AB2310" s="5"/>
      <c r="AC2310" s="5"/>
      <c r="AD2310" s="5"/>
      <c r="AE2310" s="5"/>
      <c r="AF2310" s="5"/>
      <c r="AG2310" s="5"/>
      <c r="AH2310" s="5"/>
      <c r="AI2310" s="5"/>
      <c r="AJ2310" s="5"/>
      <c r="AK2310" s="5"/>
      <c r="AL2310" s="5"/>
      <c r="AM2310" s="5"/>
      <c r="AN2310" s="5"/>
      <c r="AO2310" s="5"/>
      <c r="AP2310" s="5"/>
      <c r="AQ2310" s="5"/>
      <c r="AR2310" s="5"/>
      <c r="AS2310" s="5"/>
      <c r="AT2310" s="5"/>
      <c r="AU2310" s="5"/>
      <c r="AV2310" s="28"/>
      <c r="AW2310" s="28"/>
    </row>
    <row r="2311" spans="2:49" ht="15.6" x14ac:dyDescent="0.3">
      <c r="B2311" s="9"/>
      <c r="C2311" s="9"/>
      <c r="D2311" s="9"/>
      <c r="E2311" s="9"/>
      <c r="F2311" s="9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  <c r="AA2311" s="5"/>
      <c r="AB2311" s="5"/>
      <c r="AC2311" s="5"/>
      <c r="AD2311" s="5"/>
      <c r="AE2311" s="5"/>
      <c r="AF2311" s="5"/>
      <c r="AG2311" s="5"/>
      <c r="AH2311" s="5"/>
      <c r="AI2311" s="5"/>
      <c r="AJ2311" s="5"/>
      <c r="AK2311" s="5"/>
      <c r="AL2311" s="5"/>
      <c r="AM2311" s="5"/>
      <c r="AN2311" s="5"/>
      <c r="AO2311" s="5"/>
      <c r="AP2311" s="5"/>
      <c r="AQ2311" s="5"/>
      <c r="AR2311" s="5"/>
      <c r="AS2311" s="5"/>
      <c r="AT2311" s="5"/>
      <c r="AU2311" s="5"/>
      <c r="AV2311" s="28"/>
      <c r="AW2311" s="28"/>
    </row>
    <row r="2312" spans="2:49" ht="15.6" x14ac:dyDescent="0.3">
      <c r="B2312" s="9"/>
      <c r="C2312" s="9"/>
      <c r="D2312" s="9"/>
      <c r="E2312" s="9"/>
      <c r="F2312" s="9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5"/>
      <c r="Z2312" s="5"/>
      <c r="AA2312" s="5"/>
      <c r="AB2312" s="5"/>
      <c r="AC2312" s="5"/>
      <c r="AD2312" s="5"/>
      <c r="AE2312" s="5"/>
      <c r="AF2312" s="5"/>
      <c r="AG2312" s="5"/>
      <c r="AH2312" s="5"/>
      <c r="AI2312" s="5"/>
      <c r="AJ2312" s="5"/>
      <c r="AK2312" s="5"/>
      <c r="AL2312" s="5"/>
      <c r="AM2312" s="5"/>
      <c r="AN2312" s="5"/>
      <c r="AO2312" s="5"/>
      <c r="AP2312" s="5"/>
      <c r="AQ2312" s="5"/>
      <c r="AR2312" s="5"/>
      <c r="AS2312" s="5"/>
      <c r="AT2312" s="5"/>
      <c r="AU2312" s="5"/>
      <c r="AV2312" s="28"/>
      <c r="AW2312" s="28"/>
    </row>
    <row r="2313" spans="2:49" ht="15.6" x14ac:dyDescent="0.3">
      <c r="B2313" s="9"/>
      <c r="C2313" s="9"/>
      <c r="D2313" s="9"/>
      <c r="E2313" s="9"/>
      <c r="F2313" s="9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5"/>
      <c r="Z2313" s="5"/>
      <c r="AA2313" s="5"/>
      <c r="AB2313" s="5"/>
      <c r="AC2313" s="5"/>
      <c r="AD2313" s="5"/>
      <c r="AE2313" s="5"/>
      <c r="AF2313" s="5"/>
      <c r="AG2313" s="5"/>
      <c r="AH2313" s="5"/>
      <c r="AI2313" s="5"/>
      <c r="AJ2313" s="5"/>
      <c r="AK2313" s="5"/>
      <c r="AL2313" s="5"/>
      <c r="AM2313" s="5"/>
      <c r="AN2313" s="5"/>
      <c r="AO2313" s="5"/>
      <c r="AP2313" s="5"/>
      <c r="AQ2313" s="5"/>
      <c r="AR2313" s="5"/>
      <c r="AS2313" s="5"/>
      <c r="AT2313" s="5"/>
      <c r="AU2313" s="5"/>
      <c r="AV2313" s="28"/>
      <c r="AW2313" s="28"/>
    </row>
    <row r="2314" spans="2:49" ht="15.6" x14ac:dyDescent="0.3">
      <c r="B2314" s="9"/>
      <c r="C2314" s="9"/>
      <c r="D2314" s="9"/>
      <c r="E2314" s="9"/>
      <c r="F2314" s="9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  <c r="AA2314" s="5"/>
      <c r="AB2314" s="5"/>
      <c r="AC2314" s="5"/>
      <c r="AD2314" s="5"/>
      <c r="AE2314" s="5"/>
      <c r="AF2314" s="5"/>
      <c r="AG2314" s="5"/>
      <c r="AH2314" s="5"/>
      <c r="AI2314" s="5"/>
      <c r="AJ2314" s="5"/>
      <c r="AK2314" s="5"/>
      <c r="AL2314" s="5"/>
      <c r="AM2314" s="5"/>
      <c r="AN2314" s="5"/>
      <c r="AO2314" s="5"/>
      <c r="AP2314" s="5"/>
      <c r="AQ2314" s="5"/>
      <c r="AR2314" s="5"/>
      <c r="AS2314" s="5"/>
      <c r="AT2314" s="5"/>
      <c r="AU2314" s="5"/>
      <c r="AV2314" s="28"/>
      <c r="AW2314" s="28"/>
    </row>
    <row r="2315" spans="2:49" ht="15.6" x14ac:dyDescent="0.3">
      <c r="B2315" s="9"/>
      <c r="C2315" s="9"/>
      <c r="D2315" s="9"/>
      <c r="E2315" s="9"/>
      <c r="F2315" s="9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  <c r="AA2315" s="5"/>
      <c r="AB2315" s="5"/>
      <c r="AC2315" s="5"/>
      <c r="AD2315" s="5"/>
      <c r="AE2315" s="5"/>
      <c r="AF2315" s="5"/>
      <c r="AG2315" s="5"/>
      <c r="AH2315" s="5"/>
      <c r="AI2315" s="5"/>
      <c r="AJ2315" s="5"/>
      <c r="AK2315" s="5"/>
      <c r="AL2315" s="5"/>
      <c r="AM2315" s="5"/>
      <c r="AN2315" s="5"/>
      <c r="AO2315" s="5"/>
      <c r="AP2315" s="5"/>
      <c r="AQ2315" s="5"/>
      <c r="AR2315" s="5"/>
      <c r="AS2315" s="5"/>
      <c r="AT2315" s="5"/>
      <c r="AU2315" s="5"/>
      <c r="AV2315" s="28"/>
      <c r="AW2315" s="28"/>
    </row>
    <row r="2316" spans="2:49" ht="15.6" x14ac:dyDescent="0.3">
      <c r="B2316" s="9"/>
      <c r="C2316" s="9"/>
      <c r="D2316" s="9"/>
      <c r="E2316" s="9"/>
      <c r="F2316" s="9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  <c r="AA2316" s="5"/>
      <c r="AB2316" s="5"/>
      <c r="AC2316" s="5"/>
      <c r="AD2316" s="5"/>
      <c r="AE2316" s="5"/>
      <c r="AF2316" s="5"/>
      <c r="AG2316" s="5"/>
      <c r="AH2316" s="5"/>
      <c r="AI2316" s="5"/>
      <c r="AJ2316" s="5"/>
      <c r="AK2316" s="5"/>
      <c r="AL2316" s="5"/>
      <c r="AM2316" s="5"/>
      <c r="AN2316" s="5"/>
      <c r="AO2316" s="5"/>
      <c r="AP2316" s="5"/>
      <c r="AQ2316" s="5"/>
      <c r="AR2316" s="5"/>
      <c r="AS2316" s="5"/>
      <c r="AT2316" s="5"/>
      <c r="AU2316" s="5"/>
      <c r="AV2316" s="28"/>
      <c r="AW2316" s="28"/>
    </row>
    <row r="2317" spans="2:49" ht="15.6" x14ac:dyDescent="0.3">
      <c r="B2317" s="9"/>
      <c r="C2317" s="9"/>
      <c r="D2317" s="9"/>
      <c r="E2317" s="9"/>
      <c r="F2317" s="9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  <c r="AJ2317" s="5"/>
      <c r="AK2317" s="5"/>
      <c r="AL2317" s="5"/>
      <c r="AM2317" s="5"/>
      <c r="AN2317" s="5"/>
      <c r="AO2317" s="5"/>
      <c r="AP2317" s="5"/>
      <c r="AQ2317" s="5"/>
      <c r="AR2317" s="5"/>
      <c r="AS2317" s="5"/>
      <c r="AT2317" s="5"/>
      <c r="AU2317" s="5"/>
      <c r="AV2317" s="28"/>
      <c r="AW2317" s="28"/>
    </row>
    <row r="2318" spans="2:49" ht="15.6" x14ac:dyDescent="0.3">
      <c r="B2318" s="9"/>
      <c r="C2318" s="9"/>
      <c r="D2318" s="9"/>
      <c r="E2318" s="9"/>
      <c r="F2318" s="9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  <c r="AJ2318" s="5"/>
      <c r="AK2318" s="5"/>
      <c r="AL2318" s="5"/>
      <c r="AM2318" s="5"/>
      <c r="AN2318" s="5"/>
      <c r="AO2318" s="5"/>
      <c r="AP2318" s="5"/>
      <c r="AQ2318" s="5"/>
      <c r="AR2318" s="5"/>
      <c r="AS2318" s="5"/>
      <c r="AT2318" s="5"/>
      <c r="AU2318" s="5"/>
      <c r="AV2318" s="28"/>
      <c r="AW2318" s="28"/>
    </row>
    <row r="2319" spans="2:49" ht="15.6" x14ac:dyDescent="0.3">
      <c r="B2319" s="9"/>
      <c r="C2319" s="9"/>
      <c r="D2319" s="9"/>
      <c r="E2319" s="9"/>
      <c r="F2319" s="9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  <c r="AJ2319" s="5"/>
      <c r="AK2319" s="5"/>
      <c r="AL2319" s="5"/>
      <c r="AM2319" s="5"/>
      <c r="AN2319" s="5"/>
      <c r="AO2319" s="5"/>
      <c r="AP2319" s="5"/>
      <c r="AQ2319" s="5"/>
      <c r="AR2319" s="5"/>
      <c r="AS2319" s="5"/>
      <c r="AT2319" s="5"/>
      <c r="AU2319" s="5"/>
      <c r="AV2319" s="28"/>
      <c r="AW2319" s="28"/>
    </row>
    <row r="2320" spans="2:49" ht="15.6" x14ac:dyDescent="0.3">
      <c r="B2320" s="9"/>
      <c r="C2320" s="9"/>
      <c r="D2320" s="9"/>
      <c r="E2320" s="9"/>
      <c r="F2320" s="9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  <c r="AJ2320" s="5"/>
      <c r="AK2320" s="5"/>
      <c r="AL2320" s="5"/>
      <c r="AM2320" s="5"/>
      <c r="AN2320" s="5"/>
      <c r="AO2320" s="5"/>
      <c r="AP2320" s="5"/>
      <c r="AQ2320" s="5"/>
      <c r="AR2320" s="5"/>
      <c r="AS2320" s="5"/>
      <c r="AT2320" s="5"/>
      <c r="AU2320" s="5"/>
      <c r="AV2320" s="28"/>
      <c r="AW2320" s="28"/>
    </row>
    <row r="2321" spans="2:49" ht="15.6" x14ac:dyDescent="0.3">
      <c r="B2321" s="9"/>
      <c r="C2321" s="9"/>
      <c r="D2321" s="9"/>
      <c r="E2321" s="9"/>
      <c r="F2321" s="9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  <c r="AJ2321" s="5"/>
      <c r="AK2321" s="5"/>
      <c r="AL2321" s="5"/>
      <c r="AM2321" s="5"/>
      <c r="AN2321" s="5"/>
      <c r="AO2321" s="5"/>
      <c r="AP2321" s="5"/>
      <c r="AQ2321" s="5"/>
      <c r="AR2321" s="5"/>
      <c r="AS2321" s="5"/>
      <c r="AT2321" s="5"/>
      <c r="AU2321" s="5"/>
      <c r="AV2321" s="28"/>
      <c r="AW2321" s="28"/>
    </row>
    <row r="2322" spans="2:49" ht="15.6" x14ac:dyDescent="0.3">
      <c r="B2322" s="9"/>
      <c r="C2322" s="9"/>
      <c r="D2322" s="9"/>
      <c r="E2322" s="9"/>
      <c r="F2322" s="9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  <c r="AJ2322" s="5"/>
      <c r="AK2322" s="5"/>
      <c r="AL2322" s="5"/>
      <c r="AM2322" s="5"/>
      <c r="AN2322" s="5"/>
      <c r="AO2322" s="5"/>
      <c r="AP2322" s="5"/>
      <c r="AQ2322" s="5"/>
      <c r="AR2322" s="5"/>
      <c r="AS2322" s="5"/>
      <c r="AT2322" s="5"/>
      <c r="AU2322" s="5"/>
      <c r="AV2322" s="28"/>
      <c r="AW2322" s="28"/>
    </row>
    <row r="2323" spans="2:49" ht="15.6" x14ac:dyDescent="0.3">
      <c r="B2323" s="9"/>
      <c r="C2323" s="9"/>
      <c r="D2323" s="9"/>
      <c r="E2323" s="9"/>
      <c r="F2323" s="9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  <c r="AJ2323" s="5"/>
      <c r="AK2323" s="5"/>
      <c r="AL2323" s="5"/>
      <c r="AM2323" s="5"/>
      <c r="AN2323" s="5"/>
      <c r="AO2323" s="5"/>
      <c r="AP2323" s="5"/>
      <c r="AQ2323" s="5"/>
      <c r="AR2323" s="5"/>
      <c r="AS2323" s="5"/>
      <c r="AT2323" s="5"/>
      <c r="AU2323" s="5"/>
      <c r="AV2323" s="28"/>
      <c r="AW2323" s="28"/>
    </row>
    <row r="2324" spans="2:49" ht="15.6" x14ac:dyDescent="0.3">
      <c r="B2324" s="9"/>
      <c r="C2324" s="9"/>
      <c r="D2324" s="9"/>
      <c r="E2324" s="9"/>
      <c r="F2324" s="9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  <c r="AJ2324" s="5"/>
      <c r="AK2324" s="5"/>
      <c r="AL2324" s="5"/>
      <c r="AM2324" s="5"/>
      <c r="AN2324" s="5"/>
      <c r="AO2324" s="5"/>
      <c r="AP2324" s="5"/>
      <c r="AQ2324" s="5"/>
      <c r="AR2324" s="5"/>
      <c r="AS2324" s="5"/>
      <c r="AT2324" s="5"/>
      <c r="AU2324" s="5"/>
      <c r="AV2324" s="28"/>
      <c r="AW2324" s="28"/>
    </row>
    <row r="2325" spans="2:49" ht="15.6" x14ac:dyDescent="0.3">
      <c r="B2325" s="9"/>
      <c r="C2325" s="9"/>
      <c r="D2325" s="9"/>
      <c r="E2325" s="9"/>
      <c r="F2325" s="9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  <c r="AJ2325" s="5"/>
      <c r="AK2325" s="5"/>
      <c r="AL2325" s="5"/>
      <c r="AM2325" s="5"/>
      <c r="AN2325" s="5"/>
      <c r="AO2325" s="5"/>
      <c r="AP2325" s="5"/>
      <c r="AQ2325" s="5"/>
      <c r="AR2325" s="5"/>
      <c r="AS2325" s="5"/>
      <c r="AT2325" s="5"/>
      <c r="AU2325" s="5"/>
      <c r="AV2325" s="28"/>
      <c r="AW2325" s="28"/>
    </row>
    <row r="2326" spans="2:49" ht="15.6" x14ac:dyDescent="0.3">
      <c r="B2326" s="9"/>
      <c r="C2326" s="9"/>
      <c r="D2326" s="9"/>
      <c r="E2326" s="9"/>
      <c r="F2326" s="9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  <c r="AJ2326" s="5"/>
      <c r="AK2326" s="5"/>
      <c r="AL2326" s="5"/>
      <c r="AM2326" s="5"/>
      <c r="AN2326" s="5"/>
      <c r="AO2326" s="5"/>
      <c r="AP2326" s="5"/>
      <c r="AQ2326" s="5"/>
      <c r="AR2326" s="5"/>
      <c r="AS2326" s="5"/>
      <c r="AT2326" s="5"/>
      <c r="AU2326" s="5"/>
      <c r="AV2326" s="28"/>
      <c r="AW2326" s="28"/>
    </row>
    <row r="2327" spans="2:49" ht="15.6" x14ac:dyDescent="0.3">
      <c r="B2327" s="9"/>
      <c r="C2327" s="9"/>
      <c r="D2327" s="9"/>
      <c r="E2327" s="9"/>
      <c r="F2327" s="9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  <c r="AJ2327" s="5"/>
      <c r="AK2327" s="5"/>
      <c r="AL2327" s="5"/>
      <c r="AM2327" s="5"/>
      <c r="AN2327" s="5"/>
      <c r="AO2327" s="5"/>
      <c r="AP2327" s="5"/>
      <c r="AQ2327" s="5"/>
      <c r="AR2327" s="5"/>
      <c r="AS2327" s="5"/>
      <c r="AT2327" s="5"/>
      <c r="AU2327" s="5"/>
      <c r="AV2327" s="28"/>
      <c r="AW2327" s="28"/>
    </row>
    <row r="2328" spans="2:49" ht="15.6" x14ac:dyDescent="0.3">
      <c r="B2328" s="9"/>
      <c r="C2328" s="9"/>
      <c r="D2328" s="9"/>
      <c r="E2328" s="9"/>
      <c r="F2328" s="9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  <c r="AJ2328" s="5"/>
      <c r="AK2328" s="5"/>
      <c r="AL2328" s="5"/>
      <c r="AM2328" s="5"/>
      <c r="AN2328" s="5"/>
      <c r="AO2328" s="5"/>
      <c r="AP2328" s="5"/>
      <c r="AQ2328" s="5"/>
      <c r="AR2328" s="5"/>
      <c r="AS2328" s="5"/>
      <c r="AT2328" s="5"/>
      <c r="AU2328" s="5"/>
      <c r="AV2328" s="28"/>
      <c r="AW2328" s="28"/>
    </row>
    <row r="2329" spans="2:49" ht="15.6" x14ac:dyDescent="0.3">
      <c r="B2329" s="9"/>
      <c r="C2329" s="9"/>
      <c r="D2329" s="9"/>
      <c r="E2329" s="9"/>
      <c r="F2329" s="9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5"/>
      <c r="Z2329" s="5"/>
      <c r="AA2329" s="5"/>
      <c r="AB2329" s="5"/>
      <c r="AC2329" s="5"/>
      <c r="AD2329" s="5"/>
      <c r="AE2329" s="5"/>
      <c r="AF2329" s="5"/>
      <c r="AG2329" s="5"/>
      <c r="AH2329" s="5"/>
      <c r="AI2329" s="5"/>
      <c r="AJ2329" s="5"/>
      <c r="AK2329" s="5"/>
      <c r="AL2329" s="5"/>
      <c r="AM2329" s="5"/>
      <c r="AN2329" s="5"/>
      <c r="AO2329" s="5"/>
      <c r="AP2329" s="5"/>
      <c r="AQ2329" s="5"/>
      <c r="AR2329" s="5"/>
      <c r="AS2329" s="5"/>
      <c r="AT2329" s="5"/>
      <c r="AU2329" s="5"/>
      <c r="AV2329" s="28"/>
      <c r="AW2329" s="28"/>
    </row>
    <row r="2330" spans="2:49" ht="15.6" x14ac:dyDescent="0.3">
      <c r="B2330" s="9"/>
      <c r="C2330" s="9"/>
      <c r="D2330" s="9"/>
      <c r="E2330" s="9"/>
      <c r="F2330" s="9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5"/>
      <c r="Z2330" s="5"/>
      <c r="AA2330" s="5"/>
      <c r="AB2330" s="5"/>
      <c r="AC2330" s="5"/>
      <c r="AD2330" s="5"/>
      <c r="AE2330" s="5"/>
      <c r="AF2330" s="5"/>
      <c r="AG2330" s="5"/>
      <c r="AH2330" s="5"/>
      <c r="AI2330" s="5"/>
      <c r="AJ2330" s="5"/>
      <c r="AK2330" s="5"/>
      <c r="AL2330" s="5"/>
      <c r="AM2330" s="5"/>
      <c r="AN2330" s="5"/>
      <c r="AO2330" s="5"/>
      <c r="AP2330" s="5"/>
      <c r="AQ2330" s="5"/>
      <c r="AR2330" s="5"/>
      <c r="AS2330" s="5"/>
      <c r="AT2330" s="5"/>
      <c r="AU2330" s="5"/>
      <c r="AV2330" s="28"/>
      <c r="AW2330" s="28"/>
    </row>
    <row r="2331" spans="2:49" ht="15.6" x14ac:dyDescent="0.3">
      <c r="B2331" s="9"/>
      <c r="C2331" s="9"/>
      <c r="D2331" s="9"/>
      <c r="E2331" s="9"/>
      <c r="F2331" s="9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5"/>
      <c r="Z2331" s="5"/>
      <c r="AA2331" s="5"/>
      <c r="AB2331" s="5"/>
      <c r="AC2331" s="5"/>
      <c r="AD2331" s="5"/>
      <c r="AE2331" s="5"/>
      <c r="AF2331" s="5"/>
      <c r="AG2331" s="5"/>
      <c r="AH2331" s="5"/>
      <c r="AI2331" s="5"/>
      <c r="AJ2331" s="5"/>
      <c r="AK2331" s="5"/>
      <c r="AL2331" s="5"/>
      <c r="AM2331" s="5"/>
      <c r="AN2331" s="5"/>
      <c r="AO2331" s="5"/>
      <c r="AP2331" s="5"/>
      <c r="AQ2331" s="5"/>
      <c r="AR2331" s="5"/>
      <c r="AS2331" s="5"/>
      <c r="AT2331" s="5"/>
      <c r="AU2331" s="5"/>
      <c r="AV2331" s="28"/>
      <c r="AW2331" s="28"/>
    </row>
    <row r="2332" spans="2:49" ht="15.6" x14ac:dyDescent="0.3">
      <c r="B2332" s="9"/>
      <c r="C2332" s="9"/>
      <c r="D2332" s="9"/>
      <c r="E2332" s="9"/>
      <c r="F2332" s="9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5"/>
      <c r="Z2332" s="5"/>
      <c r="AA2332" s="5"/>
      <c r="AB2332" s="5"/>
      <c r="AC2332" s="5"/>
      <c r="AD2332" s="5"/>
      <c r="AE2332" s="5"/>
      <c r="AF2332" s="5"/>
      <c r="AG2332" s="5"/>
      <c r="AH2332" s="5"/>
      <c r="AI2332" s="5"/>
      <c r="AJ2332" s="5"/>
      <c r="AK2332" s="5"/>
      <c r="AL2332" s="5"/>
      <c r="AM2332" s="5"/>
      <c r="AN2332" s="5"/>
      <c r="AO2332" s="5"/>
      <c r="AP2332" s="5"/>
      <c r="AQ2332" s="5"/>
      <c r="AR2332" s="5"/>
      <c r="AS2332" s="5"/>
      <c r="AT2332" s="5"/>
      <c r="AU2332" s="5"/>
      <c r="AV2332" s="28"/>
      <c r="AW2332" s="28"/>
    </row>
    <row r="2333" spans="2:49" ht="15.6" x14ac:dyDescent="0.3">
      <c r="B2333" s="9"/>
      <c r="C2333" s="9"/>
      <c r="D2333" s="9"/>
      <c r="E2333" s="9"/>
      <c r="F2333" s="9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5"/>
      <c r="Z2333" s="5"/>
      <c r="AA2333" s="5"/>
      <c r="AB2333" s="5"/>
      <c r="AC2333" s="5"/>
      <c r="AD2333" s="5"/>
      <c r="AE2333" s="5"/>
      <c r="AF2333" s="5"/>
      <c r="AG2333" s="5"/>
      <c r="AH2333" s="5"/>
      <c r="AI2333" s="5"/>
      <c r="AJ2333" s="5"/>
      <c r="AK2333" s="5"/>
      <c r="AL2333" s="5"/>
      <c r="AM2333" s="5"/>
      <c r="AN2333" s="5"/>
      <c r="AO2333" s="5"/>
      <c r="AP2333" s="5"/>
      <c r="AQ2333" s="5"/>
      <c r="AR2333" s="5"/>
      <c r="AS2333" s="5"/>
      <c r="AT2333" s="5"/>
      <c r="AU2333" s="5"/>
      <c r="AV2333" s="28"/>
      <c r="AW2333" s="28"/>
    </row>
    <row r="2334" spans="2:49" ht="15.6" x14ac:dyDescent="0.3">
      <c r="B2334" s="9"/>
      <c r="C2334" s="9"/>
      <c r="D2334" s="9"/>
      <c r="E2334" s="9"/>
      <c r="F2334" s="9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  <c r="AA2334" s="5"/>
      <c r="AB2334" s="5"/>
      <c r="AC2334" s="5"/>
      <c r="AD2334" s="5"/>
      <c r="AE2334" s="5"/>
      <c r="AF2334" s="5"/>
      <c r="AG2334" s="5"/>
      <c r="AH2334" s="5"/>
      <c r="AI2334" s="5"/>
      <c r="AJ2334" s="5"/>
      <c r="AK2334" s="5"/>
      <c r="AL2334" s="5"/>
      <c r="AM2334" s="5"/>
      <c r="AN2334" s="5"/>
      <c r="AO2334" s="5"/>
      <c r="AP2334" s="5"/>
      <c r="AQ2334" s="5"/>
      <c r="AR2334" s="5"/>
      <c r="AS2334" s="5"/>
      <c r="AT2334" s="5"/>
      <c r="AU2334" s="5"/>
      <c r="AV2334" s="28"/>
      <c r="AW2334" s="28"/>
    </row>
    <row r="2335" spans="2:49" ht="15.6" x14ac:dyDescent="0.3">
      <c r="B2335" s="9"/>
      <c r="C2335" s="9"/>
      <c r="D2335" s="9"/>
      <c r="E2335" s="9"/>
      <c r="F2335" s="9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  <c r="AA2335" s="5"/>
      <c r="AB2335" s="5"/>
      <c r="AC2335" s="5"/>
      <c r="AD2335" s="5"/>
      <c r="AE2335" s="5"/>
      <c r="AF2335" s="5"/>
      <c r="AG2335" s="5"/>
      <c r="AH2335" s="5"/>
      <c r="AI2335" s="5"/>
      <c r="AJ2335" s="5"/>
      <c r="AK2335" s="5"/>
      <c r="AL2335" s="5"/>
      <c r="AM2335" s="5"/>
      <c r="AN2335" s="5"/>
      <c r="AO2335" s="5"/>
      <c r="AP2335" s="5"/>
      <c r="AQ2335" s="5"/>
      <c r="AR2335" s="5"/>
      <c r="AS2335" s="5"/>
      <c r="AT2335" s="5"/>
      <c r="AU2335" s="5"/>
      <c r="AV2335" s="28"/>
      <c r="AW2335" s="28"/>
    </row>
    <row r="2336" spans="2:49" ht="15.6" x14ac:dyDescent="0.3">
      <c r="B2336" s="9"/>
      <c r="C2336" s="9"/>
      <c r="D2336" s="9"/>
      <c r="E2336" s="9"/>
      <c r="F2336" s="9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  <c r="AA2336" s="5"/>
      <c r="AB2336" s="5"/>
      <c r="AC2336" s="5"/>
      <c r="AD2336" s="5"/>
      <c r="AE2336" s="5"/>
      <c r="AF2336" s="5"/>
      <c r="AG2336" s="5"/>
      <c r="AH2336" s="5"/>
      <c r="AI2336" s="5"/>
      <c r="AJ2336" s="5"/>
      <c r="AK2336" s="5"/>
      <c r="AL2336" s="5"/>
      <c r="AM2336" s="5"/>
      <c r="AN2336" s="5"/>
      <c r="AO2336" s="5"/>
      <c r="AP2336" s="5"/>
      <c r="AQ2336" s="5"/>
      <c r="AR2336" s="5"/>
      <c r="AS2336" s="5"/>
      <c r="AT2336" s="5"/>
      <c r="AU2336" s="5"/>
      <c r="AV2336" s="28"/>
      <c r="AW2336" s="28"/>
    </row>
    <row r="2337" spans="2:49" ht="15.6" x14ac:dyDescent="0.3">
      <c r="B2337" s="9"/>
      <c r="C2337" s="9"/>
      <c r="D2337" s="9"/>
      <c r="E2337" s="9"/>
      <c r="F2337" s="9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5"/>
      <c r="Y2337" s="5"/>
      <c r="Z2337" s="5"/>
      <c r="AA2337" s="5"/>
      <c r="AB2337" s="5"/>
      <c r="AC2337" s="5"/>
      <c r="AD2337" s="5"/>
      <c r="AE2337" s="5"/>
      <c r="AF2337" s="5"/>
      <c r="AG2337" s="5"/>
      <c r="AH2337" s="5"/>
      <c r="AI2337" s="5"/>
      <c r="AJ2337" s="5"/>
      <c r="AK2337" s="5"/>
      <c r="AL2337" s="5"/>
      <c r="AM2337" s="5"/>
      <c r="AN2337" s="5"/>
      <c r="AO2337" s="5"/>
      <c r="AP2337" s="5"/>
      <c r="AQ2337" s="5"/>
      <c r="AR2337" s="5"/>
      <c r="AS2337" s="5"/>
      <c r="AT2337" s="5"/>
      <c r="AU2337" s="5"/>
      <c r="AV2337" s="28"/>
      <c r="AW2337" s="28"/>
    </row>
    <row r="2338" spans="2:49" ht="15.6" x14ac:dyDescent="0.3">
      <c r="B2338" s="9"/>
      <c r="C2338" s="9"/>
      <c r="D2338" s="9"/>
      <c r="E2338" s="9"/>
      <c r="F2338" s="9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5"/>
      <c r="Y2338" s="5"/>
      <c r="Z2338" s="5"/>
      <c r="AA2338" s="5"/>
      <c r="AB2338" s="5"/>
      <c r="AC2338" s="5"/>
      <c r="AD2338" s="5"/>
      <c r="AE2338" s="5"/>
      <c r="AF2338" s="5"/>
      <c r="AG2338" s="5"/>
      <c r="AH2338" s="5"/>
      <c r="AI2338" s="5"/>
      <c r="AJ2338" s="5"/>
      <c r="AK2338" s="5"/>
      <c r="AL2338" s="5"/>
      <c r="AM2338" s="5"/>
      <c r="AN2338" s="5"/>
      <c r="AO2338" s="5"/>
      <c r="AP2338" s="5"/>
      <c r="AQ2338" s="5"/>
      <c r="AR2338" s="5"/>
      <c r="AS2338" s="5"/>
      <c r="AT2338" s="5"/>
      <c r="AU2338" s="5"/>
      <c r="AV2338" s="28"/>
      <c r="AW2338" s="28"/>
    </row>
    <row r="2339" spans="2:49" ht="15.6" x14ac:dyDescent="0.3">
      <c r="B2339" s="9"/>
      <c r="C2339" s="9"/>
      <c r="D2339" s="9"/>
      <c r="E2339" s="9"/>
      <c r="F2339" s="9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5"/>
      <c r="Y2339" s="5"/>
      <c r="Z2339" s="5"/>
      <c r="AA2339" s="5"/>
      <c r="AB2339" s="5"/>
      <c r="AC2339" s="5"/>
      <c r="AD2339" s="5"/>
      <c r="AE2339" s="5"/>
      <c r="AF2339" s="5"/>
      <c r="AG2339" s="5"/>
      <c r="AH2339" s="5"/>
      <c r="AI2339" s="5"/>
      <c r="AJ2339" s="5"/>
      <c r="AK2339" s="5"/>
      <c r="AL2339" s="5"/>
      <c r="AM2339" s="5"/>
      <c r="AN2339" s="5"/>
      <c r="AO2339" s="5"/>
      <c r="AP2339" s="5"/>
      <c r="AQ2339" s="5"/>
      <c r="AR2339" s="5"/>
      <c r="AS2339" s="5"/>
      <c r="AT2339" s="5"/>
      <c r="AU2339" s="5"/>
      <c r="AV2339" s="28"/>
      <c r="AW2339" s="28"/>
    </row>
    <row r="2340" spans="2:49" ht="15.6" x14ac:dyDescent="0.3">
      <c r="B2340" s="9"/>
      <c r="C2340" s="9"/>
      <c r="D2340" s="9"/>
      <c r="E2340" s="9"/>
      <c r="F2340" s="9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5"/>
      <c r="Z2340" s="5"/>
      <c r="AA2340" s="5"/>
      <c r="AB2340" s="5"/>
      <c r="AC2340" s="5"/>
      <c r="AD2340" s="5"/>
      <c r="AE2340" s="5"/>
      <c r="AF2340" s="5"/>
      <c r="AG2340" s="5"/>
      <c r="AH2340" s="5"/>
      <c r="AI2340" s="5"/>
      <c r="AJ2340" s="5"/>
      <c r="AK2340" s="5"/>
      <c r="AL2340" s="5"/>
      <c r="AM2340" s="5"/>
      <c r="AN2340" s="5"/>
      <c r="AO2340" s="5"/>
      <c r="AP2340" s="5"/>
      <c r="AQ2340" s="5"/>
      <c r="AR2340" s="5"/>
      <c r="AS2340" s="5"/>
      <c r="AT2340" s="5"/>
      <c r="AU2340" s="5"/>
      <c r="AV2340" s="28"/>
      <c r="AW2340" s="28"/>
    </row>
    <row r="2341" spans="2:49" ht="15.6" x14ac:dyDescent="0.3">
      <c r="B2341" s="9"/>
      <c r="C2341" s="9"/>
      <c r="D2341" s="9"/>
      <c r="E2341" s="9"/>
      <c r="F2341" s="9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  <c r="AA2341" s="5"/>
      <c r="AB2341" s="5"/>
      <c r="AC2341" s="5"/>
      <c r="AD2341" s="5"/>
      <c r="AE2341" s="5"/>
      <c r="AF2341" s="5"/>
      <c r="AG2341" s="5"/>
      <c r="AH2341" s="5"/>
      <c r="AI2341" s="5"/>
      <c r="AJ2341" s="5"/>
      <c r="AK2341" s="5"/>
      <c r="AL2341" s="5"/>
      <c r="AM2341" s="5"/>
      <c r="AN2341" s="5"/>
      <c r="AO2341" s="5"/>
      <c r="AP2341" s="5"/>
      <c r="AQ2341" s="5"/>
      <c r="AR2341" s="5"/>
      <c r="AS2341" s="5"/>
      <c r="AT2341" s="5"/>
      <c r="AU2341" s="5"/>
      <c r="AV2341" s="28"/>
      <c r="AW2341" s="28"/>
    </row>
    <row r="2342" spans="2:49" ht="15.6" x14ac:dyDescent="0.3">
      <c r="B2342" s="9"/>
      <c r="C2342" s="9"/>
      <c r="D2342" s="9"/>
      <c r="E2342" s="9"/>
      <c r="F2342" s="9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5"/>
      <c r="Z2342" s="5"/>
      <c r="AA2342" s="5"/>
      <c r="AB2342" s="5"/>
      <c r="AC2342" s="5"/>
      <c r="AD2342" s="5"/>
      <c r="AE2342" s="5"/>
      <c r="AF2342" s="5"/>
      <c r="AG2342" s="5"/>
      <c r="AH2342" s="5"/>
      <c r="AI2342" s="5"/>
      <c r="AJ2342" s="5"/>
      <c r="AK2342" s="5"/>
      <c r="AL2342" s="5"/>
      <c r="AM2342" s="5"/>
      <c r="AN2342" s="5"/>
      <c r="AO2342" s="5"/>
      <c r="AP2342" s="5"/>
      <c r="AQ2342" s="5"/>
      <c r="AR2342" s="5"/>
      <c r="AS2342" s="5"/>
      <c r="AT2342" s="5"/>
      <c r="AU2342" s="5"/>
      <c r="AV2342" s="28"/>
      <c r="AW2342" s="28"/>
    </row>
    <row r="2343" spans="2:49" ht="15.6" x14ac:dyDescent="0.3">
      <c r="B2343" s="9"/>
      <c r="C2343" s="9"/>
      <c r="D2343" s="9"/>
      <c r="E2343" s="9"/>
      <c r="F2343" s="9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5"/>
      <c r="Z2343" s="5"/>
      <c r="AA2343" s="5"/>
      <c r="AB2343" s="5"/>
      <c r="AC2343" s="5"/>
      <c r="AD2343" s="5"/>
      <c r="AE2343" s="5"/>
      <c r="AF2343" s="5"/>
      <c r="AG2343" s="5"/>
      <c r="AH2343" s="5"/>
      <c r="AI2343" s="5"/>
      <c r="AJ2343" s="5"/>
      <c r="AK2343" s="5"/>
      <c r="AL2343" s="5"/>
      <c r="AM2343" s="5"/>
      <c r="AN2343" s="5"/>
      <c r="AO2343" s="5"/>
      <c r="AP2343" s="5"/>
      <c r="AQ2343" s="5"/>
      <c r="AR2343" s="5"/>
      <c r="AS2343" s="5"/>
      <c r="AT2343" s="5"/>
      <c r="AU2343" s="5"/>
      <c r="AV2343" s="28"/>
      <c r="AW2343" s="28"/>
    </row>
    <row r="2344" spans="2:49" ht="15.6" x14ac:dyDescent="0.3">
      <c r="B2344" s="9"/>
      <c r="C2344" s="9"/>
      <c r="D2344" s="9"/>
      <c r="E2344" s="9"/>
      <c r="F2344" s="9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  <c r="AA2344" s="5"/>
      <c r="AB2344" s="5"/>
      <c r="AC2344" s="5"/>
      <c r="AD2344" s="5"/>
      <c r="AE2344" s="5"/>
      <c r="AF2344" s="5"/>
      <c r="AG2344" s="5"/>
      <c r="AH2344" s="5"/>
      <c r="AI2344" s="5"/>
      <c r="AJ2344" s="5"/>
      <c r="AK2344" s="5"/>
      <c r="AL2344" s="5"/>
      <c r="AM2344" s="5"/>
      <c r="AN2344" s="5"/>
      <c r="AO2344" s="5"/>
      <c r="AP2344" s="5"/>
      <c r="AQ2344" s="5"/>
      <c r="AR2344" s="5"/>
      <c r="AS2344" s="5"/>
      <c r="AT2344" s="5"/>
      <c r="AU2344" s="5"/>
      <c r="AV2344" s="28"/>
      <c r="AW2344" s="28"/>
    </row>
    <row r="2345" spans="2:49" ht="15.6" x14ac:dyDescent="0.3">
      <c r="B2345" s="9"/>
      <c r="C2345" s="9"/>
      <c r="D2345" s="9"/>
      <c r="E2345" s="9"/>
      <c r="F2345" s="9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  <c r="AA2345" s="5"/>
      <c r="AB2345" s="5"/>
      <c r="AC2345" s="5"/>
      <c r="AD2345" s="5"/>
      <c r="AE2345" s="5"/>
      <c r="AF2345" s="5"/>
      <c r="AG2345" s="5"/>
      <c r="AH2345" s="5"/>
      <c r="AI2345" s="5"/>
      <c r="AJ2345" s="5"/>
      <c r="AK2345" s="5"/>
      <c r="AL2345" s="5"/>
      <c r="AM2345" s="5"/>
      <c r="AN2345" s="5"/>
      <c r="AO2345" s="5"/>
      <c r="AP2345" s="5"/>
      <c r="AQ2345" s="5"/>
      <c r="AR2345" s="5"/>
      <c r="AS2345" s="5"/>
      <c r="AT2345" s="5"/>
      <c r="AU2345" s="5"/>
      <c r="AV2345" s="28"/>
      <c r="AW2345" s="28"/>
    </row>
    <row r="2346" spans="2:49" ht="15.6" x14ac:dyDescent="0.3">
      <c r="B2346" s="9"/>
      <c r="C2346" s="9"/>
      <c r="D2346" s="9"/>
      <c r="E2346" s="9"/>
      <c r="F2346" s="9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  <c r="AA2346" s="5"/>
      <c r="AB2346" s="5"/>
      <c r="AC2346" s="5"/>
      <c r="AD2346" s="5"/>
      <c r="AE2346" s="5"/>
      <c r="AF2346" s="5"/>
      <c r="AG2346" s="5"/>
      <c r="AH2346" s="5"/>
      <c r="AI2346" s="5"/>
      <c r="AJ2346" s="5"/>
      <c r="AK2346" s="5"/>
      <c r="AL2346" s="5"/>
      <c r="AM2346" s="5"/>
      <c r="AN2346" s="5"/>
      <c r="AO2346" s="5"/>
      <c r="AP2346" s="5"/>
      <c r="AQ2346" s="5"/>
      <c r="AR2346" s="5"/>
      <c r="AS2346" s="5"/>
      <c r="AT2346" s="5"/>
      <c r="AU2346" s="5"/>
      <c r="AV2346" s="28"/>
      <c r="AW2346" s="28"/>
    </row>
    <row r="2347" spans="2:49" ht="15.6" x14ac:dyDescent="0.3">
      <c r="B2347" s="9"/>
      <c r="C2347" s="9"/>
      <c r="D2347" s="9"/>
      <c r="E2347" s="9"/>
      <c r="F2347" s="9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  <c r="AA2347" s="5"/>
      <c r="AB2347" s="5"/>
      <c r="AC2347" s="5"/>
      <c r="AD2347" s="5"/>
      <c r="AE2347" s="5"/>
      <c r="AF2347" s="5"/>
      <c r="AG2347" s="5"/>
      <c r="AH2347" s="5"/>
      <c r="AI2347" s="5"/>
      <c r="AJ2347" s="5"/>
      <c r="AK2347" s="5"/>
      <c r="AL2347" s="5"/>
      <c r="AM2347" s="5"/>
      <c r="AN2347" s="5"/>
      <c r="AO2347" s="5"/>
      <c r="AP2347" s="5"/>
      <c r="AQ2347" s="5"/>
      <c r="AR2347" s="5"/>
      <c r="AS2347" s="5"/>
      <c r="AT2347" s="5"/>
      <c r="AU2347" s="5"/>
      <c r="AV2347" s="28"/>
      <c r="AW2347" s="28"/>
    </row>
    <row r="2348" spans="2:49" ht="15.6" x14ac:dyDescent="0.3">
      <c r="B2348" s="9"/>
      <c r="C2348" s="9"/>
      <c r="D2348" s="9"/>
      <c r="E2348" s="9"/>
      <c r="F2348" s="9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  <c r="AA2348" s="5"/>
      <c r="AB2348" s="5"/>
      <c r="AC2348" s="5"/>
      <c r="AD2348" s="5"/>
      <c r="AE2348" s="5"/>
      <c r="AF2348" s="5"/>
      <c r="AG2348" s="5"/>
      <c r="AH2348" s="5"/>
      <c r="AI2348" s="5"/>
      <c r="AJ2348" s="5"/>
      <c r="AK2348" s="5"/>
      <c r="AL2348" s="5"/>
      <c r="AM2348" s="5"/>
      <c r="AN2348" s="5"/>
      <c r="AO2348" s="5"/>
      <c r="AP2348" s="5"/>
      <c r="AQ2348" s="5"/>
      <c r="AR2348" s="5"/>
      <c r="AS2348" s="5"/>
      <c r="AT2348" s="5"/>
      <c r="AU2348" s="5"/>
      <c r="AV2348" s="28"/>
      <c r="AW2348" s="28"/>
    </row>
    <row r="2349" spans="2:49" ht="15.6" x14ac:dyDescent="0.3">
      <c r="B2349" s="9"/>
      <c r="C2349" s="9"/>
      <c r="D2349" s="9"/>
      <c r="E2349" s="9"/>
      <c r="F2349" s="9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  <c r="AA2349" s="5"/>
      <c r="AB2349" s="5"/>
      <c r="AC2349" s="5"/>
      <c r="AD2349" s="5"/>
      <c r="AE2349" s="5"/>
      <c r="AF2349" s="5"/>
      <c r="AG2349" s="5"/>
      <c r="AH2349" s="5"/>
      <c r="AI2349" s="5"/>
      <c r="AJ2349" s="5"/>
      <c r="AK2349" s="5"/>
      <c r="AL2349" s="5"/>
      <c r="AM2349" s="5"/>
      <c r="AN2349" s="5"/>
      <c r="AO2349" s="5"/>
      <c r="AP2349" s="5"/>
      <c r="AQ2349" s="5"/>
      <c r="AR2349" s="5"/>
      <c r="AS2349" s="5"/>
      <c r="AT2349" s="5"/>
      <c r="AU2349" s="5"/>
      <c r="AV2349" s="28"/>
      <c r="AW2349" s="28"/>
    </row>
    <row r="2350" spans="2:49" ht="15.6" x14ac:dyDescent="0.3">
      <c r="B2350" s="9"/>
      <c r="C2350" s="9"/>
      <c r="D2350" s="9"/>
      <c r="E2350" s="9"/>
      <c r="F2350" s="9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  <c r="AA2350" s="5"/>
      <c r="AB2350" s="5"/>
      <c r="AC2350" s="5"/>
      <c r="AD2350" s="5"/>
      <c r="AE2350" s="5"/>
      <c r="AF2350" s="5"/>
      <c r="AG2350" s="5"/>
      <c r="AH2350" s="5"/>
      <c r="AI2350" s="5"/>
      <c r="AJ2350" s="5"/>
      <c r="AK2350" s="5"/>
      <c r="AL2350" s="5"/>
      <c r="AM2350" s="5"/>
      <c r="AN2350" s="5"/>
      <c r="AO2350" s="5"/>
      <c r="AP2350" s="5"/>
      <c r="AQ2350" s="5"/>
      <c r="AR2350" s="5"/>
      <c r="AS2350" s="5"/>
      <c r="AT2350" s="5"/>
      <c r="AU2350" s="5"/>
      <c r="AV2350" s="28"/>
      <c r="AW2350" s="28"/>
    </row>
    <row r="2351" spans="2:49" ht="15.6" x14ac:dyDescent="0.3">
      <c r="B2351" s="9"/>
      <c r="C2351" s="9"/>
      <c r="D2351" s="9"/>
      <c r="E2351" s="9"/>
      <c r="F2351" s="9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  <c r="AA2351" s="5"/>
      <c r="AB2351" s="5"/>
      <c r="AC2351" s="5"/>
      <c r="AD2351" s="5"/>
      <c r="AE2351" s="5"/>
      <c r="AF2351" s="5"/>
      <c r="AG2351" s="5"/>
      <c r="AH2351" s="5"/>
      <c r="AI2351" s="5"/>
      <c r="AJ2351" s="5"/>
      <c r="AK2351" s="5"/>
      <c r="AL2351" s="5"/>
      <c r="AM2351" s="5"/>
      <c r="AN2351" s="5"/>
      <c r="AO2351" s="5"/>
      <c r="AP2351" s="5"/>
      <c r="AQ2351" s="5"/>
      <c r="AR2351" s="5"/>
      <c r="AS2351" s="5"/>
      <c r="AT2351" s="5"/>
      <c r="AU2351" s="5"/>
      <c r="AV2351" s="28"/>
      <c r="AW2351" s="28"/>
    </row>
    <row r="2352" spans="2:49" ht="15.6" x14ac:dyDescent="0.3">
      <c r="B2352" s="9"/>
      <c r="C2352" s="9"/>
      <c r="D2352" s="9"/>
      <c r="E2352" s="9"/>
      <c r="F2352" s="9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5"/>
      <c r="Z2352" s="5"/>
      <c r="AA2352" s="5"/>
      <c r="AB2352" s="5"/>
      <c r="AC2352" s="5"/>
      <c r="AD2352" s="5"/>
      <c r="AE2352" s="5"/>
      <c r="AF2352" s="5"/>
      <c r="AG2352" s="5"/>
      <c r="AH2352" s="5"/>
      <c r="AI2352" s="5"/>
      <c r="AJ2352" s="5"/>
      <c r="AK2352" s="5"/>
      <c r="AL2352" s="5"/>
      <c r="AM2352" s="5"/>
      <c r="AN2352" s="5"/>
      <c r="AO2352" s="5"/>
      <c r="AP2352" s="5"/>
      <c r="AQ2352" s="5"/>
      <c r="AR2352" s="5"/>
      <c r="AS2352" s="5"/>
      <c r="AT2352" s="5"/>
      <c r="AU2352" s="5"/>
      <c r="AV2352" s="28"/>
      <c r="AW2352" s="28"/>
    </row>
    <row r="2353" spans="2:49" ht="15.6" x14ac:dyDescent="0.3">
      <c r="B2353" s="9"/>
      <c r="C2353" s="9"/>
      <c r="D2353" s="9"/>
      <c r="E2353" s="9"/>
      <c r="F2353" s="9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5"/>
      <c r="Z2353" s="5"/>
      <c r="AA2353" s="5"/>
      <c r="AB2353" s="5"/>
      <c r="AC2353" s="5"/>
      <c r="AD2353" s="5"/>
      <c r="AE2353" s="5"/>
      <c r="AF2353" s="5"/>
      <c r="AG2353" s="5"/>
      <c r="AH2353" s="5"/>
      <c r="AI2353" s="5"/>
      <c r="AJ2353" s="5"/>
      <c r="AK2353" s="5"/>
      <c r="AL2353" s="5"/>
      <c r="AM2353" s="5"/>
      <c r="AN2353" s="5"/>
      <c r="AO2353" s="5"/>
      <c r="AP2353" s="5"/>
      <c r="AQ2353" s="5"/>
      <c r="AR2353" s="5"/>
      <c r="AS2353" s="5"/>
      <c r="AT2353" s="5"/>
      <c r="AU2353" s="5"/>
      <c r="AV2353" s="28"/>
      <c r="AW2353" s="28"/>
    </row>
    <row r="2354" spans="2:49" ht="15.6" x14ac:dyDescent="0.3">
      <c r="B2354" s="9"/>
      <c r="C2354" s="9"/>
      <c r="D2354" s="9"/>
      <c r="E2354" s="9"/>
      <c r="F2354" s="9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5"/>
      <c r="Z2354" s="5"/>
      <c r="AA2354" s="5"/>
      <c r="AB2354" s="5"/>
      <c r="AC2354" s="5"/>
      <c r="AD2354" s="5"/>
      <c r="AE2354" s="5"/>
      <c r="AF2354" s="5"/>
      <c r="AG2354" s="5"/>
      <c r="AH2354" s="5"/>
      <c r="AI2354" s="5"/>
      <c r="AJ2354" s="5"/>
      <c r="AK2354" s="5"/>
      <c r="AL2354" s="5"/>
      <c r="AM2354" s="5"/>
      <c r="AN2354" s="5"/>
      <c r="AO2354" s="5"/>
      <c r="AP2354" s="5"/>
      <c r="AQ2354" s="5"/>
      <c r="AR2354" s="5"/>
      <c r="AS2354" s="5"/>
      <c r="AT2354" s="5"/>
      <c r="AU2354" s="5"/>
      <c r="AV2354" s="28"/>
      <c r="AW2354" s="28"/>
    </row>
    <row r="2355" spans="2:49" ht="15.6" x14ac:dyDescent="0.3">
      <c r="B2355" s="9"/>
      <c r="C2355" s="9"/>
      <c r="D2355" s="9"/>
      <c r="E2355" s="9"/>
      <c r="F2355" s="9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5"/>
      <c r="Z2355" s="5"/>
      <c r="AA2355" s="5"/>
      <c r="AB2355" s="5"/>
      <c r="AC2355" s="5"/>
      <c r="AD2355" s="5"/>
      <c r="AE2355" s="5"/>
      <c r="AF2355" s="5"/>
      <c r="AG2355" s="5"/>
      <c r="AH2355" s="5"/>
      <c r="AI2355" s="5"/>
      <c r="AJ2355" s="5"/>
      <c r="AK2355" s="5"/>
      <c r="AL2355" s="5"/>
      <c r="AM2355" s="5"/>
      <c r="AN2355" s="5"/>
      <c r="AO2355" s="5"/>
      <c r="AP2355" s="5"/>
      <c r="AQ2355" s="5"/>
      <c r="AR2355" s="5"/>
      <c r="AS2355" s="5"/>
      <c r="AT2355" s="5"/>
      <c r="AU2355" s="5"/>
      <c r="AV2355" s="28"/>
      <c r="AW2355" s="28"/>
    </row>
    <row r="2356" spans="2:49" ht="15.6" x14ac:dyDescent="0.3">
      <c r="B2356" s="9"/>
      <c r="C2356" s="9"/>
      <c r="D2356" s="9"/>
      <c r="E2356" s="9"/>
      <c r="F2356" s="9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5"/>
      <c r="Z2356" s="5"/>
      <c r="AA2356" s="5"/>
      <c r="AB2356" s="5"/>
      <c r="AC2356" s="5"/>
      <c r="AD2356" s="5"/>
      <c r="AE2356" s="5"/>
      <c r="AF2356" s="5"/>
      <c r="AG2356" s="5"/>
      <c r="AH2356" s="5"/>
      <c r="AI2356" s="5"/>
      <c r="AJ2356" s="5"/>
      <c r="AK2356" s="5"/>
      <c r="AL2356" s="5"/>
      <c r="AM2356" s="5"/>
      <c r="AN2356" s="5"/>
      <c r="AO2356" s="5"/>
      <c r="AP2356" s="5"/>
      <c r="AQ2356" s="5"/>
      <c r="AR2356" s="5"/>
      <c r="AS2356" s="5"/>
      <c r="AT2356" s="5"/>
      <c r="AU2356" s="5"/>
      <c r="AV2356" s="28"/>
      <c r="AW2356" s="28"/>
    </row>
    <row r="2357" spans="2:49" ht="15.6" x14ac:dyDescent="0.3">
      <c r="B2357" s="9"/>
      <c r="C2357" s="9"/>
      <c r="D2357" s="9"/>
      <c r="E2357" s="9"/>
      <c r="F2357" s="9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5"/>
      <c r="Z2357" s="5"/>
      <c r="AA2357" s="5"/>
      <c r="AB2357" s="5"/>
      <c r="AC2357" s="5"/>
      <c r="AD2357" s="5"/>
      <c r="AE2357" s="5"/>
      <c r="AF2357" s="5"/>
      <c r="AG2357" s="5"/>
      <c r="AH2357" s="5"/>
      <c r="AI2357" s="5"/>
      <c r="AJ2357" s="5"/>
      <c r="AK2357" s="5"/>
      <c r="AL2357" s="5"/>
      <c r="AM2357" s="5"/>
      <c r="AN2357" s="5"/>
      <c r="AO2357" s="5"/>
      <c r="AP2357" s="5"/>
      <c r="AQ2357" s="5"/>
      <c r="AR2357" s="5"/>
      <c r="AS2357" s="5"/>
      <c r="AT2357" s="5"/>
      <c r="AU2357" s="5"/>
      <c r="AV2357" s="28"/>
      <c r="AW2357" s="28"/>
    </row>
    <row r="2358" spans="2:49" ht="15.6" x14ac:dyDescent="0.3">
      <c r="B2358" s="9"/>
      <c r="C2358" s="9"/>
      <c r="D2358" s="9"/>
      <c r="E2358" s="9"/>
      <c r="F2358" s="9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5"/>
      <c r="Z2358" s="5"/>
      <c r="AA2358" s="5"/>
      <c r="AB2358" s="5"/>
      <c r="AC2358" s="5"/>
      <c r="AD2358" s="5"/>
      <c r="AE2358" s="5"/>
      <c r="AF2358" s="5"/>
      <c r="AG2358" s="5"/>
      <c r="AH2358" s="5"/>
      <c r="AI2358" s="5"/>
      <c r="AJ2358" s="5"/>
      <c r="AK2358" s="5"/>
      <c r="AL2358" s="5"/>
      <c r="AM2358" s="5"/>
      <c r="AN2358" s="5"/>
      <c r="AO2358" s="5"/>
      <c r="AP2358" s="5"/>
      <c r="AQ2358" s="5"/>
      <c r="AR2358" s="5"/>
      <c r="AS2358" s="5"/>
      <c r="AT2358" s="5"/>
      <c r="AU2358" s="5"/>
      <c r="AV2358" s="28"/>
      <c r="AW2358" s="28"/>
    </row>
    <row r="2359" spans="2:49" ht="15.6" x14ac:dyDescent="0.3">
      <c r="B2359" s="9"/>
      <c r="C2359" s="9"/>
      <c r="D2359" s="9"/>
      <c r="E2359" s="9"/>
      <c r="F2359" s="9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5"/>
      <c r="Z2359" s="5"/>
      <c r="AA2359" s="5"/>
      <c r="AB2359" s="5"/>
      <c r="AC2359" s="5"/>
      <c r="AD2359" s="5"/>
      <c r="AE2359" s="5"/>
      <c r="AF2359" s="5"/>
      <c r="AG2359" s="5"/>
      <c r="AH2359" s="5"/>
      <c r="AI2359" s="5"/>
      <c r="AJ2359" s="5"/>
      <c r="AK2359" s="5"/>
      <c r="AL2359" s="5"/>
      <c r="AM2359" s="5"/>
      <c r="AN2359" s="5"/>
      <c r="AO2359" s="5"/>
      <c r="AP2359" s="5"/>
      <c r="AQ2359" s="5"/>
      <c r="AR2359" s="5"/>
      <c r="AS2359" s="5"/>
      <c r="AT2359" s="5"/>
      <c r="AU2359" s="5"/>
      <c r="AV2359" s="28"/>
      <c r="AW2359" s="28"/>
    </row>
    <row r="2360" spans="2:49" ht="15.6" x14ac:dyDescent="0.3">
      <c r="B2360" s="9"/>
      <c r="C2360" s="9"/>
      <c r="D2360" s="9"/>
      <c r="E2360" s="9"/>
      <c r="F2360" s="9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5"/>
      <c r="Z2360" s="5"/>
      <c r="AA2360" s="5"/>
      <c r="AB2360" s="5"/>
      <c r="AC2360" s="5"/>
      <c r="AD2360" s="5"/>
      <c r="AE2360" s="5"/>
      <c r="AF2360" s="5"/>
      <c r="AG2360" s="5"/>
      <c r="AH2360" s="5"/>
      <c r="AI2360" s="5"/>
      <c r="AJ2360" s="5"/>
      <c r="AK2360" s="5"/>
      <c r="AL2360" s="5"/>
      <c r="AM2360" s="5"/>
      <c r="AN2360" s="5"/>
      <c r="AO2360" s="5"/>
      <c r="AP2360" s="5"/>
      <c r="AQ2360" s="5"/>
      <c r="AR2360" s="5"/>
      <c r="AS2360" s="5"/>
      <c r="AT2360" s="5"/>
      <c r="AU2360" s="5"/>
      <c r="AV2360" s="28"/>
      <c r="AW2360" s="28"/>
    </row>
    <row r="2361" spans="2:49" ht="15.6" x14ac:dyDescent="0.3">
      <c r="B2361" s="9"/>
      <c r="C2361" s="9"/>
      <c r="D2361" s="9"/>
      <c r="E2361" s="9"/>
      <c r="F2361" s="9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5"/>
      <c r="Z2361" s="5"/>
      <c r="AA2361" s="5"/>
      <c r="AB2361" s="5"/>
      <c r="AC2361" s="5"/>
      <c r="AD2361" s="5"/>
      <c r="AE2361" s="5"/>
      <c r="AF2361" s="5"/>
      <c r="AG2361" s="5"/>
      <c r="AH2361" s="5"/>
      <c r="AI2361" s="5"/>
      <c r="AJ2361" s="5"/>
      <c r="AK2361" s="5"/>
      <c r="AL2361" s="5"/>
      <c r="AM2361" s="5"/>
      <c r="AN2361" s="5"/>
      <c r="AO2361" s="5"/>
      <c r="AP2361" s="5"/>
      <c r="AQ2361" s="5"/>
      <c r="AR2361" s="5"/>
      <c r="AS2361" s="5"/>
      <c r="AT2361" s="5"/>
      <c r="AU2361" s="5"/>
      <c r="AV2361" s="28"/>
      <c r="AW2361" s="28"/>
    </row>
    <row r="2362" spans="2:49" ht="15.6" x14ac:dyDescent="0.3">
      <c r="B2362" s="9"/>
      <c r="C2362" s="9"/>
      <c r="D2362" s="9"/>
      <c r="E2362" s="9"/>
      <c r="F2362" s="9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5"/>
      <c r="Z2362" s="5"/>
      <c r="AA2362" s="5"/>
      <c r="AB2362" s="5"/>
      <c r="AC2362" s="5"/>
      <c r="AD2362" s="5"/>
      <c r="AE2362" s="5"/>
      <c r="AF2362" s="5"/>
      <c r="AG2362" s="5"/>
      <c r="AH2362" s="5"/>
      <c r="AI2362" s="5"/>
      <c r="AJ2362" s="5"/>
      <c r="AK2362" s="5"/>
      <c r="AL2362" s="5"/>
      <c r="AM2362" s="5"/>
      <c r="AN2362" s="5"/>
      <c r="AO2362" s="5"/>
      <c r="AP2362" s="5"/>
      <c r="AQ2362" s="5"/>
      <c r="AR2362" s="5"/>
      <c r="AS2362" s="5"/>
      <c r="AT2362" s="5"/>
      <c r="AU2362" s="5"/>
      <c r="AV2362" s="28"/>
      <c r="AW2362" s="28"/>
    </row>
    <row r="2363" spans="2:49" ht="15.6" x14ac:dyDescent="0.3">
      <c r="B2363" s="9"/>
      <c r="C2363" s="9"/>
      <c r="D2363" s="9"/>
      <c r="E2363" s="9"/>
      <c r="F2363" s="9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5"/>
      <c r="Z2363" s="5"/>
      <c r="AA2363" s="5"/>
      <c r="AB2363" s="5"/>
      <c r="AC2363" s="5"/>
      <c r="AD2363" s="5"/>
      <c r="AE2363" s="5"/>
      <c r="AF2363" s="5"/>
      <c r="AG2363" s="5"/>
      <c r="AH2363" s="5"/>
      <c r="AI2363" s="5"/>
      <c r="AJ2363" s="5"/>
      <c r="AK2363" s="5"/>
      <c r="AL2363" s="5"/>
      <c r="AM2363" s="5"/>
      <c r="AN2363" s="5"/>
      <c r="AO2363" s="5"/>
      <c r="AP2363" s="5"/>
      <c r="AQ2363" s="5"/>
      <c r="AR2363" s="5"/>
      <c r="AS2363" s="5"/>
      <c r="AT2363" s="5"/>
      <c r="AU2363" s="5"/>
      <c r="AV2363" s="28"/>
      <c r="AW2363" s="28"/>
    </row>
    <row r="2364" spans="2:49" ht="15.6" x14ac:dyDescent="0.3">
      <c r="B2364" s="9"/>
      <c r="C2364" s="9"/>
      <c r="D2364" s="9"/>
      <c r="E2364" s="9"/>
      <c r="F2364" s="9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5"/>
      <c r="Z2364" s="5"/>
      <c r="AA2364" s="5"/>
      <c r="AB2364" s="5"/>
      <c r="AC2364" s="5"/>
      <c r="AD2364" s="5"/>
      <c r="AE2364" s="5"/>
      <c r="AF2364" s="5"/>
      <c r="AG2364" s="5"/>
      <c r="AH2364" s="5"/>
      <c r="AI2364" s="5"/>
      <c r="AJ2364" s="5"/>
      <c r="AK2364" s="5"/>
      <c r="AL2364" s="5"/>
      <c r="AM2364" s="5"/>
      <c r="AN2364" s="5"/>
      <c r="AO2364" s="5"/>
      <c r="AP2364" s="5"/>
      <c r="AQ2364" s="5"/>
      <c r="AR2364" s="5"/>
      <c r="AS2364" s="5"/>
      <c r="AT2364" s="5"/>
      <c r="AU2364" s="5"/>
      <c r="AV2364" s="28"/>
      <c r="AW2364" s="28"/>
    </row>
    <row r="2365" spans="2:49" ht="15.6" x14ac:dyDescent="0.3">
      <c r="B2365" s="9"/>
      <c r="C2365" s="9"/>
      <c r="D2365" s="9"/>
      <c r="E2365" s="9"/>
      <c r="F2365" s="9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5"/>
      <c r="Z2365" s="5"/>
      <c r="AA2365" s="5"/>
      <c r="AB2365" s="5"/>
      <c r="AC2365" s="5"/>
      <c r="AD2365" s="5"/>
      <c r="AE2365" s="5"/>
      <c r="AF2365" s="5"/>
      <c r="AG2365" s="5"/>
      <c r="AH2365" s="5"/>
      <c r="AI2365" s="5"/>
      <c r="AJ2365" s="5"/>
      <c r="AK2365" s="5"/>
      <c r="AL2365" s="5"/>
      <c r="AM2365" s="5"/>
      <c r="AN2365" s="5"/>
      <c r="AO2365" s="5"/>
      <c r="AP2365" s="5"/>
      <c r="AQ2365" s="5"/>
      <c r="AR2365" s="5"/>
      <c r="AS2365" s="5"/>
      <c r="AT2365" s="5"/>
      <c r="AU2365" s="5"/>
      <c r="AV2365" s="28"/>
      <c r="AW2365" s="28"/>
    </row>
    <row r="2366" spans="2:49" ht="15.6" x14ac:dyDescent="0.3">
      <c r="B2366" s="9"/>
      <c r="C2366" s="9"/>
      <c r="D2366" s="9"/>
      <c r="E2366" s="9"/>
      <c r="F2366" s="9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5"/>
      <c r="Z2366" s="5"/>
      <c r="AA2366" s="5"/>
      <c r="AB2366" s="5"/>
      <c r="AC2366" s="5"/>
      <c r="AD2366" s="5"/>
      <c r="AE2366" s="5"/>
      <c r="AF2366" s="5"/>
      <c r="AG2366" s="5"/>
      <c r="AH2366" s="5"/>
      <c r="AI2366" s="5"/>
      <c r="AJ2366" s="5"/>
      <c r="AK2366" s="5"/>
      <c r="AL2366" s="5"/>
      <c r="AM2366" s="5"/>
      <c r="AN2366" s="5"/>
      <c r="AO2366" s="5"/>
      <c r="AP2366" s="5"/>
      <c r="AQ2366" s="5"/>
      <c r="AR2366" s="5"/>
      <c r="AS2366" s="5"/>
      <c r="AT2366" s="5"/>
      <c r="AU2366" s="5"/>
      <c r="AV2366" s="28"/>
      <c r="AW2366" s="28"/>
    </row>
    <row r="2367" spans="2:49" ht="15.6" x14ac:dyDescent="0.3">
      <c r="B2367" s="9"/>
      <c r="C2367" s="9"/>
      <c r="D2367" s="9"/>
      <c r="E2367" s="9"/>
      <c r="F2367" s="9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5"/>
      <c r="Z2367" s="5"/>
      <c r="AA2367" s="5"/>
      <c r="AB2367" s="5"/>
      <c r="AC2367" s="5"/>
      <c r="AD2367" s="5"/>
      <c r="AE2367" s="5"/>
      <c r="AF2367" s="5"/>
      <c r="AG2367" s="5"/>
      <c r="AH2367" s="5"/>
      <c r="AI2367" s="5"/>
      <c r="AJ2367" s="5"/>
      <c r="AK2367" s="5"/>
      <c r="AL2367" s="5"/>
      <c r="AM2367" s="5"/>
      <c r="AN2367" s="5"/>
      <c r="AO2367" s="5"/>
      <c r="AP2367" s="5"/>
      <c r="AQ2367" s="5"/>
      <c r="AR2367" s="5"/>
      <c r="AS2367" s="5"/>
      <c r="AT2367" s="5"/>
      <c r="AU2367" s="5"/>
      <c r="AV2367" s="28"/>
      <c r="AW2367" s="28"/>
    </row>
    <row r="2368" spans="2:49" ht="15.6" x14ac:dyDescent="0.3">
      <c r="B2368" s="9"/>
      <c r="C2368" s="9"/>
      <c r="D2368" s="9"/>
      <c r="E2368" s="9"/>
      <c r="F2368" s="9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  <c r="AA2368" s="5"/>
      <c r="AB2368" s="5"/>
      <c r="AC2368" s="5"/>
      <c r="AD2368" s="5"/>
      <c r="AE2368" s="5"/>
      <c r="AF2368" s="5"/>
      <c r="AG2368" s="5"/>
      <c r="AH2368" s="5"/>
      <c r="AI2368" s="5"/>
      <c r="AJ2368" s="5"/>
      <c r="AK2368" s="5"/>
      <c r="AL2368" s="5"/>
      <c r="AM2368" s="5"/>
      <c r="AN2368" s="5"/>
      <c r="AO2368" s="5"/>
      <c r="AP2368" s="5"/>
      <c r="AQ2368" s="5"/>
      <c r="AR2368" s="5"/>
      <c r="AS2368" s="5"/>
      <c r="AT2368" s="5"/>
      <c r="AU2368" s="5"/>
      <c r="AV2368" s="28"/>
      <c r="AW2368" s="28"/>
    </row>
    <row r="2369" spans="2:49" ht="15.6" x14ac:dyDescent="0.3">
      <c r="B2369" s="9"/>
      <c r="C2369" s="9"/>
      <c r="D2369" s="9"/>
      <c r="E2369" s="9"/>
      <c r="F2369" s="9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  <c r="AA2369" s="5"/>
      <c r="AB2369" s="5"/>
      <c r="AC2369" s="5"/>
      <c r="AD2369" s="5"/>
      <c r="AE2369" s="5"/>
      <c r="AF2369" s="5"/>
      <c r="AG2369" s="5"/>
      <c r="AH2369" s="5"/>
      <c r="AI2369" s="5"/>
      <c r="AJ2369" s="5"/>
      <c r="AK2369" s="5"/>
      <c r="AL2369" s="5"/>
      <c r="AM2369" s="5"/>
      <c r="AN2369" s="5"/>
      <c r="AO2369" s="5"/>
      <c r="AP2369" s="5"/>
      <c r="AQ2369" s="5"/>
      <c r="AR2369" s="5"/>
      <c r="AS2369" s="5"/>
      <c r="AT2369" s="5"/>
      <c r="AU2369" s="5"/>
      <c r="AV2369" s="28"/>
      <c r="AW2369" s="28"/>
    </row>
    <row r="2370" spans="2:49" ht="15.6" x14ac:dyDescent="0.3">
      <c r="B2370" s="9"/>
      <c r="C2370" s="9"/>
      <c r="D2370" s="9"/>
      <c r="E2370" s="9"/>
      <c r="F2370" s="9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  <c r="AA2370" s="5"/>
      <c r="AB2370" s="5"/>
      <c r="AC2370" s="5"/>
      <c r="AD2370" s="5"/>
      <c r="AE2370" s="5"/>
      <c r="AF2370" s="5"/>
      <c r="AG2370" s="5"/>
      <c r="AH2370" s="5"/>
      <c r="AI2370" s="5"/>
      <c r="AJ2370" s="5"/>
      <c r="AK2370" s="5"/>
      <c r="AL2370" s="5"/>
      <c r="AM2370" s="5"/>
      <c r="AN2370" s="5"/>
      <c r="AO2370" s="5"/>
      <c r="AP2370" s="5"/>
      <c r="AQ2370" s="5"/>
      <c r="AR2370" s="5"/>
      <c r="AS2370" s="5"/>
      <c r="AT2370" s="5"/>
      <c r="AU2370" s="5"/>
      <c r="AV2370" s="28"/>
      <c r="AW2370" s="28"/>
    </row>
    <row r="2371" spans="2:49" ht="15.6" x14ac:dyDescent="0.3">
      <c r="B2371" s="9"/>
      <c r="C2371" s="9"/>
      <c r="D2371" s="9"/>
      <c r="E2371" s="9"/>
      <c r="F2371" s="9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  <c r="AA2371" s="5"/>
      <c r="AB2371" s="5"/>
      <c r="AC2371" s="5"/>
      <c r="AD2371" s="5"/>
      <c r="AE2371" s="5"/>
      <c r="AF2371" s="5"/>
      <c r="AG2371" s="5"/>
      <c r="AH2371" s="5"/>
      <c r="AI2371" s="5"/>
      <c r="AJ2371" s="5"/>
      <c r="AK2371" s="5"/>
      <c r="AL2371" s="5"/>
      <c r="AM2371" s="5"/>
      <c r="AN2371" s="5"/>
      <c r="AO2371" s="5"/>
      <c r="AP2371" s="5"/>
      <c r="AQ2371" s="5"/>
      <c r="AR2371" s="5"/>
      <c r="AS2371" s="5"/>
      <c r="AT2371" s="5"/>
      <c r="AU2371" s="5"/>
      <c r="AV2371" s="28"/>
      <c r="AW2371" s="28"/>
    </row>
    <row r="2372" spans="2:49" ht="15.6" x14ac:dyDescent="0.3">
      <c r="B2372" s="9"/>
      <c r="C2372" s="9"/>
      <c r="D2372" s="9"/>
      <c r="E2372" s="9"/>
      <c r="F2372" s="9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5"/>
      <c r="Z2372" s="5"/>
      <c r="AA2372" s="5"/>
      <c r="AB2372" s="5"/>
      <c r="AC2372" s="5"/>
      <c r="AD2372" s="5"/>
      <c r="AE2372" s="5"/>
      <c r="AF2372" s="5"/>
      <c r="AG2372" s="5"/>
      <c r="AH2372" s="5"/>
      <c r="AI2372" s="5"/>
      <c r="AJ2372" s="5"/>
      <c r="AK2372" s="5"/>
      <c r="AL2372" s="5"/>
      <c r="AM2372" s="5"/>
      <c r="AN2372" s="5"/>
      <c r="AO2372" s="5"/>
      <c r="AP2372" s="5"/>
      <c r="AQ2372" s="5"/>
      <c r="AR2372" s="5"/>
      <c r="AS2372" s="5"/>
      <c r="AT2372" s="5"/>
      <c r="AU2372" s="5"/>
      <c r="AV2372" s="28"/>
      <c r="AW2372" s="28"/>
    </row>
    <row r="2373" spans="2:49" ht="15.6" x14ac:dyDescent="0.3">
      <c r="B2373" s="9"/>
      <c r="C2373" s="9"/>
      <c r="D2373" s="9"/>
      <c r="E2373" s="9"/>
      <c r="F2373" s="9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5"/>
      <c r="Z2373" s="5"/>
      <c r="AA2373" s="5"/>
      <c r="AB2373" s="5"/>
      <c r="AC2373" s="5"/>
      <c r="AD2373" s="5"/>
      <c r="AE2373" s="5"/>
      <c r="AF2373" s="5"/>
      <c r="AG2373" s="5"/>
      <c r="AH2373" s="5"/>
      <c r="AI2373" s="5"/>
      <c r="AJ2373" s="5"/>
      <c r="AK2373" s="5"/>
      <c r="AL2373" s="5"/>
      <c r="AM2373" s="5"/>
      <c r="AN2373" s="5"/>
      <c r="AO2373" s="5"/>
      <c r="AP2373" s="5"/>
      <c r="AQ2373" s="5"/>
      <c r="AR2373" s="5"/>
      <c r="AS2373" s="5"/>
      <c r="AT2373" s="5"/>
      <c r="AU2373" s="5"/>
      <c r="AV2373" s="28"/>
      <c r="AW2373" s="28"/>
    </row>
    <row r="2374" spans="2:49" ht="15.6" x14ac:dyDescent="0.3">
      <c r="B2374" s="9"/>
      <c r="C2374" s="9"/>
      <c r="D2374" s="9"/>
      <c r="E2374" s="9"/>
      <c r="F2374" s="9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  <c r="AA2374" s="5"/>
      <c r="AB2374" s="5"/>
      <c r="AC2374" s="5"/>
      <c r="AD2374" s="5"/>
      <c r="AE2374" s="5"/>
      <c r="AF2374" s="5"/>
      <c r="AG2374" s="5"/>
      <c r="AH2374" s="5"/>
      <c r="AI2374" s="5"/>
      <c r="AJ2374" s="5"/>
      <c r="AK2374" s="5"/>
      <c r="AL2374" s="5"/>
      <c r="AM2374" s="5"/>
      <c r="AN2374" s="5"/>
      <c r="AO2374" s="5"/>
      <c r="AP2374" s="5"/>
      <c r="AQ2374" s="5"/>
      <c r="AR2374" s="5"/>
      <c r="AS2374" s="5"/>
      <c r="AT2374" s="5"/>
      <c r="AU2374" s="5"/>
      <c r="AV2374" s="28"/>
      <c r="AW2374" s="28"/>
    </row>
    <row r="2375" spans="2:49" ht="15.6" x14ac:dyDescent="0.3">
      <c r="B2375" s="9"/>
      <c r="C2375" s="9"/>
      <c r="D2375" s="9"/>
      <c r="E2375" s="9"/>
      <c r="F2375" s="9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  <c r="AA2375" s="5"/>
      <c r="AB2375" s="5"/>
      <c r="AC2375" s="5"/>
      <c r="AD2375" s="5"/>
      <c r="AE2375" s="5"/>
      <c r="AF2375" s="5"/>
      <c r="AG2375" s="5"/>
      <c r="AH2375" s="5"/>
      <c r="AI2375" s="5"/>
      <c r="AJ2375" s="5"/>
      <c r="AK2375" s="5"/>
      <c r="AL2375" s="5"/>
      <c r="AM2375" s="5"/>
      <c r="AN2375" s="5"/>
      <c r="AO2375" s="5"/>
      <c r="AP2375" s="5"/>
      <c r="AQ2375" s="5"/>
      <c r="AR2375" s="5"/>
      <c r="AS2375" s="5"/>
      <c r="AT2375" s="5"/>
      <c r="AU2375" s="5"/>
      <c r="AV2375" s="28"/>
      <c r="AW2375" s="28"/>
    </row>
    <row r="2376" spans="2:49" ht="15.6" x14ac:dyDescent="0.3">
      <c r="B2376" s="9"/>
      <c r="C2376" s="9"/>
      <c r="D2376" s="9"/>
      <c r="E2376" s="9"/>
      <c r="F2376" s="9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5"/>
      <c r="Z2376" s="5"/>
      <c r="AA2376" s="5"/>
      <c r="AB2376" s="5"/>
      <c r="AC2376" s="5"/>
      <c r="AD2376" s="5"/>
      <c r="AE2376" s="5"/>
      <c r="AF2376" s="5"/>
      <c r="AG2376" s="5"/>
      <c r="AH2376" s="5"/>
      <c r="AI2376" s="5"/>
      <c r="AJ2376" s="5"/>
      <c r="AK2376" s="5"/>
      <c r="AL2376" s="5"/>
      <c r="AM2376" s="5"/>
      <c r="AN2376" s="5"/>
      <c r="AO2376" s="5"/>
      <c r="AP2376" s="5"/>
      <c r="AQ2376" s="5"/>
      <c r="AR2376" s="5"/>
      <c r="AS2376" s="5"/>
      <c r="AT2376" s="5"/>
      <c r="AU2376" s="5"/>
      <c r="AV2376" s="28"/>
      <c r="AW2376" s="28"/>
    </row>
    <row r="2377" spans="2:49" ht="15.6" x14ac:dyDescent="0.3">
      <c r="B2377" s="9"/>
      <c r="C2377" s="9"/>
      <c r="D2377" s="9"/>
      <c r="E2377" s="9"/>
      <c r="F2377" s="9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5"/>
      <c r="Z2377" s="5"/>
      <c r="AA2377" s="5"/>
      <c r="AB2377" s="5"/>
      <c r="AC2377" s="5"/>
      <c r="AD2377" s="5"/>
      <c r="AE2377" s="5"/>
      <c r="AF2377" s="5"/>
      <c r="AG2377" s="5"/>
      <c r="AH2377" s="5"/>
      <c r="AI2377" s="5"/>
      <c r="AJ2377" s="5"/>
      <c r="AK2377" s="5"/>
      <c r="AL2377" s="5"/>
      <c r="AM2377" s="5"/>
      <c r="AN2377" s="5"/>
      <c r="AO2377" s="5"/>
      <c r="AP2377" s="5"/>
      <c r="AQ2377" s="5"/>
      <c r="AR2377" s="5"/>
      <c r="AS2377" s="5"/>
      <c r="AT2377" s="5"/>
      <c r="AU2377" s="5"/>
      <c r="AV2377" s="28"/>
      <c r="AW2377" s="28"/>
    </row>
    <row r="2378" spans="2:49" ht="15.6" x14ac:dyDescent="0.3">
      <c r="B2378" s="9"/>
      <c r="C2378" s="9"/>
      <c r="D2378" s="9"/>
      <c r="E2378" s="9"/>
      <c r="F2378" s="9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  <c r="AA2378" s="5"/>
      <c r="AB2378" s="5"/>
      <c r="AC2378" s="5"/>
      <c r="AD2378" s="5"/>
      <c r="AE2378" s="5"/>
      <c r="AF2378" s="5"/>
      <c r="AG2378" s="5"/>
      <c r="AH2378" s="5"/>
      <c r="AI2378" s="5"/>
      <c r="AJ2378" s="5"/>
      <c r="AK2378" s="5"/>
      <c r="AL2378" s="5"/>
      <c r="AM2378" s="5"/>
      <c r="AN2378" s="5"/>
      <c r="AO2378" s="5"/>
      <c r="AP2378" s="5"/>
      <c r="AQ2378" s="5"/>
      <c r="AR2378" s="5"/>
      <c r="AS2378" s="5"/>
      <c r="AT2378" s="5"/>
      <c r="AU2378" s="5"/>
      <c r="AV2378" s="28"/>
      <c r="AW2378" s="28"/>
    </row>
    <row r="2379" spans="2:49" ht="15.6" x14ac:dyDescent="0.3">
      <c r="B2379" s="9"/>
      <c r="C2379" s="9"/>
      <c r="D2379" s="9"/>
      <c r="E2379" s="9"/>
      <c r="F2379" s="9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  <c r="AA2379" s="5"/>
      <c r="AB2379" s="5"/>
      <c r="AC2379" s="5"/>
      <c r="AD2379" s="5"/>
      <c r="AE2379" s="5"/>
      <c r="AF2379" s="5"/>
      <c r="AG2379" s="5"/>
      <c r="AH2379" s="5"/>
      <c r="AI2379" s="5"/>
      <c r="AJ2379" s="5"/>
      <c r="AK2379" s="5"/>
      <c r="AL2379" s="5"/>
      <c r="AM2379" s="5"/>
      <c r="AN2379" s="5"/>
      <c r="AO2379" s="5"/>
      <c r="AP2379" s="5"/>
      <c r="AQ2379" s="5"/>
      <c r="AR2379" s="5"/>
      <c r="AS2379" s="5"/>
      <c r="AT2379" s="5"/>
      <c r="AU2379" s="5"/>
      <c r="AV2379" s="28"/>
      <c r="AW2379" s="28"/>
    </row>
    <row r="2380" spans="2:49" ht="15.6" x14ac:dyDescent="0.3">
      <c r="B2380" s="9"/>
      <c r="C2380" s="9"/>
      <c r="D2380" s="9"/>
      <c r="E2380" s="9"/>
      <c r="F2380" s="9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5"/>
      <c r="Z2380" s="5"/>
      <c r="AA2380" s="5"/>
      <c r="AB2380" s="5"/>
      <c r="AC2380" s="5"/>
      <c r="AD2380" s="5"/>
      <c r="AE2380" s="5"/>
      <c r="AF2380" s="5"/>
      <c r="AG2380" s="5"/>
      <c r="AH2380" s="5"/>
      <c r="AI2380" s="5"/>
      <c r="AJ2380" s="5"/>
      <c r="AK2380" s="5"/>
      <c r="AL2380" s="5"/>
      <c r="AM2380" s="5"/>
      <c r="AN2380" s="5"/>
      <c r="AO2380" s="5"/>
      <c r="AP2380" s="5"/>
      <c r="AQ2380" s="5"/>
      <c r="AR2380" s="5"/>
      <c r="AS2380" s="5"/>
      <c r="AT2380" s="5"/>
      <c r="AU2380" s="5"/>
      <c r="AV2380" s="28"/>
      <c r="AW2380" s="28"/>
    </row>
    <row r="2381" spans="2:49" ht="15.6" x14ac:dyDescent="0.3">
      <c r="B2381" s="9"/>
      <c r="C2381" s="9"/>
      <c r="D2381" s="9"/>
      <c r="E2381" s="9"/>
      <c r="F2381" s="9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5"/>
      <c r="Z2381" s="5"/>
      <c r="AA2381" s="5"/>
      <c r="AB2381" s="5"/>
      <c r="AC2381" s="5"/>
      <c r="AD2381" s="5"/>
      <c r="AE2381" s="5"/>
      <c r="AF2381" s="5"/>
      <c r="AG2381" s="5"/>
      <c r="AH2381" s="5"/>
      <c r="AI2381" s="5"/>
      <c r="AJ2381" s="5"/>
      <c r="AK2381" s="5"/>
      <c r="AL2381" s="5"/>
      <c r="AM2381" s="5"/>
      <c r="AN2381" s="5"/>
      <c r="AO2381" s="5"/>
      <c r="AP2381" s="5"/>
      <c r="AQ2381" s="5"/>
      <c r="AR2381" s="5"/>
      <c r="AS2381" s="5"/>
      <c r="AT2381" s="5"/>
      <c r="AU2381" s="5"/>
      <c r="AV2381" s="28"/>
      <c r="AW2381" s="28"/>
    </row>
    <row r="2382" spans="2:49" ht="15.6" x14ac:dyDescent="0.3">
      <c r="B2382" s="9"/>
      <c r="C2382" s="9"/>
      <c r="D2382" s="9"/>
      <c r="E2382" s="9"/>
      <c r="F2382" s="9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5"/>
      <c r="Z2382" s="5"/>
      <c r="AA2382" s="5"/>
      <c r="AB2382" s="5"/>
      <c r="AC2382" s="5"/>
      <c r="AD2382" s="5"/>
      <c r="AE2382" s="5"/>
      <c r="AF2382" s="5"/>
      <c r="AG2382" s="5"/>
      <c r="AH2382" s="5"/>
      <c r="AI2382" s="5"/>
      <c r="AJ2382" s="5"/>
      <c r="AK2382" s="5"/>
      <c r="AL2382" s="5"/>
      <c r="AM2382" s="5"/>
      <c r="AN2382" s="5"/>
      <c r="AO2382" s="5"/>
      <c r="AP2382" s="5"/>
      <c r="AQ2382" s="5"/>
      <c r="AR2382" s="5"/>
      <c r="AS2382" s="5"/>
      <c r="AT2382" s="5"/>
      <c r="AU2382" s="5"/>
      <c r="AV2382" s="28"/>
      <c r="AW2382" s="28"/>
    </row>
    <row r="2383" spans="2:49" ht="15.6" x14ac:dyDescent="0.3">
      <c r="B2383" s="9"/>
      <c r="C2383" s="9"/>
      <c r="D2383" s="9"/>
      <c r="E2383" s="9"/>
      <c r="F2383" s="9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5"/>
      <c r="Z2383" s="5"/>
      <c r="AA2383" s="5"/>
      <c r="AB2383" s="5"/>
      <c r="AC2383" s="5"/>
      <c r="AD2383" s="5"/>
      <c r="AE2383" s="5"/>
      <c r="AF2383" s="5"/>
      <c r="AG2383" s="5"/>
      <c r="AH2383" s="5"/>
      <c r="AI2383" s="5"/>
      <c r="AJ2383" s="5"/>
      <c r="AK2383" s="5"/>
      <c r="AL2383" s="5"/>
      <c r="AM2383" s="5"/>
      <c r="AN2383" s="5"/>
      <c r="AO2383" s="5"/>
      <c r="AP2383" s="5"/>
      <c r="AQ2383" s="5"/>
      <c r="AR2383" s="5"/>
      <c r="AS2383" s="5"/>
      <c r="AT2383" s="5"/>
      <c r="AU2383" s="5"/>
      <c r="AV2383" s="28"/>
      <c r="AW2383" s="28"/>
    </row>
    <row r="2384" spans="2:49" ht="15.6" x14ac:dyDescent="0.3">
      <c r="B2384" s="9"/>
      <c r="C2384" s="9"/>
      <c r="D2384" s="9"/>
      <c r="E2384" s="9"/>
      <c r="F2384" s="9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5"/>
      <c r="Z2384" s="5"/>
      <c r="AA2384" s="5"/>
      <c r="AB2384" s="5"/>
      <c r="AC2384" s="5"/>
      <c r="AD2384" s="5"/>
      <c r="AE2384" s="5"/>
      <c r="AF2384" s="5"/>
      <c r="AG2384" s="5"/>
      <c r="AH2384" s="5"/>
      <c r="AI2384" s="5"/>
      <c r="AJ2384" s="5"/>
      <c r="AK2384" s="5"/>
      <c r="AL2384" s="5"/>
      <c r="AM2384" s="5"/>
      <c r="AN2384" s="5"/>
      <c r="AO2384" s="5"/>
      <c r="AP2384" s="5"/>
      <c r="AQ2384" s="5"/>
      <c r="AR2384" s="5"/>
      <c r="AS2384" s="5"/>
      <c r="AT2384" s="5"/>
      <c r="AU2384" s="5"/>
      <c r="AV2384" s="28"/>
      <c r="AW2384" s="28"/>
    </row>
    <row r="2385" spans="2:49" ht="15.6" x14ac:dyDescent="0.3">
      <c r="B2385" s="9"/>
      <c r="C2385" s="9"/>
      <c r="D2385" s="9"/>
      <c r="E2385" s="9"/>
      <c r="F2385" s="9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5"/>
      <c r="Z2385" s="5"/>
      <c r="AA2385" s="5"/>
      <c r="AB2385" s="5"/>
      <c r="AC2385" s="5"/>
      <c r="AD2385" s="5"/>
      <c r="AE2385" s="5"/>
      <c r="AF2385" s="5"/>
      <c r="AG2385" s="5"/>
      <c r="AH2385" s="5"/>
      <c r="AI2385" s="5"/>
      <c r="AJ2385" s="5"/>
      <c r="AK2385" s="5"/>
      <c r="AL2385" s="5"/>
      <c r="AM2385" s="5"/>
      <c r="AN2385" s="5"/>
      <c r="AO2385" s="5"/>
      <c r="AP2385" s="5"/>
      <c r="AQ2385" s="5"/>
      <c r="AR2385" s="5"/>
      <c r="AS2385" s="5"/>
      <c r="AT2385" s="5"/>
      <c r="AU2385" s="5"/>
      <c r="AV2385" s="28"/>
      <c r="AW2385" s="28"/>
    </row>
    <row r="2386" spans="2:49" ht="15.6" x14ac:dyDescent="0.3">
      <c r="B2386" s="9"/>
      <c r="C2386" s="9"/>
      <c r="D2386" s="9"/>
      <c r="E2386" s="9"/>
      <c r="F2386" s="9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  <c r="AA2386" s="5"/>
      <c r="AB2386" s="5"/>
      <c r="AC2386" s="5"/>
      <c r="AD2386" s="5"/>
      <c r="AE2386" s="5"/>
      <c r="AF2386" s="5"/>
      <c r="AG2386" s="5"/>
      <c r="AH2386" s="5"/>
      <c r="AI2386" s="5"/>
      <c r="AJ2386" s="5"/>
      <c r="AK2386" s="5"/>
      <c r="AL2386" s="5"/>
      <c r="AM2386" s="5"/>
      <c r="AN2386" s="5"/>
      <c r="AO2386" s="5"/>
      <c r="AP2386" s="5"/>
      <c r="AQ2386" s="5"/>
      <c r="AR2386" s="5"/>
      <c r="AS2386" s="5"/>
      <c r="AT2386" s="5"/>
      <c r="AU2386" s="5"/>
      <c r="AV2386" s="28"/>
      <c r="AW2386" s="28"/>
    </row>
    <row r="2387" spans="2:49" ht="15.6" x14ac:dyDescent="0.3">
      <c r="B2387" s="9"/>
      <c r="C2387" s="9"/>
      <c r="D2387" s="9"/>
      <c r="E2387" s="9"/>
      <c r="F2387" s="9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  <c r="AA2387" s="5"/>
      <c r="AB2387" s="5"/>
      <c r="AC2387" s="5"/>
      <c r="AD2387" s="5"/>
      <c r="AE2387" s="5"/>
      <c r="AF2387" s="5"/>
      <c r="AG2387" s="5"/>
      <c r="AH2387" s="5"/>
      <c r="AI2387" s="5"/>
      <c r="AJ2387" s="5"/>
      <c r="AK2387" s="5"/>
      <c r="AL2387" s="5"/>
      <c r="AM2387" s="5"/>
      <c r="AN2387" s="5"/>
      <c r="AO2387" s="5"/>
      <c r="AP2387" s="5"/>
      <c r="AQ2387" s="5"/>
      <c r="AR2387" s="5"/>
      <c r="AS2387" s="5"/>
      <c r="AT2387" s="5"/>
      <c r="AU2387" s="5"/>
      <c r="AV2387" s="28"/>
      <c r="AW2387" s="28"/>
    </row>
    <row r="2388" spans="2:49" ht="15.6" x14ac:dyDescent="0.3">
      <c r="B2388" s="9"/>
      <c r="C2388" s="9"/>
      <c r="D2388" s="9"/>
      <c r="E2388" s="9"/>
      <c r="F2388" s="9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  <c r="AA2388" s="5"/>
      <c r="AB2388" s="5"/>
      <c r="AC2388" s="5"/>
      <c r="AD2388" s="5"/>
      <c r="AE2388" s="5"/>
      <c r="AF2388" s="5"/>
      <c r="AG2388" s="5"/>
      <c r="AH2388" s="5"/>
      <c r="AI2388" s="5"/>
      <c r="AJ2388" s="5"/>
      <c r="AK2388" s="5"/>
      <c r="AL2388" s="5"/>
      <c r="AM2388" s="5"/>
      <c r="AN2388" s="5"/>
      <c r="AO2388" s="5"/>
      <c r="AP2388" s="5"/>
      <c r="AQ2388" s="5"/>
      <c r="AR2388" s="5"/>
      <c r="AS2388" s="5"/>
      <c r="AT2388" s="5"/>
      <c r="AU2388" s="5"/>
      <c r="AV2388" s="28"/>
      <c r="AW2388" s="28"/>
    </row>
    <row r="2389" spans="2:49" ht="15.6" x14ac:dyDescent="0.3">
      <c r="B2389" s="9"/>
      <c r="C2389" s="9"/>
      <c r="D2389" s="9"/>
      <c r="E2389" s="9"/>
      <c r="F2389" s="9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  <c r="AA2389" s="5"/>
      <c r="AB2389" s="5"/>
      <c r="AC2389" s="5"/>
      <c r="AD2389" s="5"/>
      <c r="AE2389" s="5"/>
      <c r="AF2389" s="5"/>
      <c r="AG2389" s="5"/>
      <c r="AH2389" s="5"/>
      <c r="AI2389" s="5"/>
      <c r="AJ2389" s="5"/>
      <c r="AK2389" s="5"/>
      <c r="AL2389" s="5"/>
      <c r="AM2389" s="5"/>
      <c r="AN2389" s="5"/>
      <c r="AO2389" s="5"/>
      <c r="AP2389" s="5"/>
      <c r="AQ2389" s="5"/>
      <c r="AR2389" s="5"/>
      <c r="AS2389" s="5"/>
      <c r="AT2389" s="5"/>
      <c r="AU2389" s="5"/>
      <c r="AV2389" s="28"/>
      <c r="AW2389" s="28"/>
    </row>
    <row r="2390" spans="2:49" ht="15.6" x14ac:dyDescent="0.3">
      <c r="B2390" s="9"/>
      <c r="C2390" s="9"/>
      <c r="D2390" s="9"/>
      <c r="E2390" s="9"/>
      <c r="F2390" s="9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  <c r="AA2390" s="5"/>
      <c r="AB2390" s="5"/>
      <c r="AC2390" s="5"/>
      <c r="AD2390" s="5"/>
      <c r="AE2390" s="5"/>
      <c r="AF2390" s="5"/>
      <c r="AG2390" s="5"/>
      <c r="AH2390" s="5"/>
      <c r="AI2390" s="5"/>
      <c r="AJ2390" s="5"/>
      <c r="AK2390" s="5"/>
      <c r="AL2390" s="5"/>
      <c r="AM2390" s="5"/>
      <c r="AN2390" s="5"/>
      <c r="AO2390" s="5"/>
      <c r="AP2390" s="5"/>
      <c r="AQ2390" s="5"/>
      <c r="AR2390" s="5"/>
      <c r="AS2390" s="5"/>
      <c r="AT2390" s="5"/>
      <c r="AU2390" s="5"/>
      <c r="AV2390" s="28"/>
      <c r="AW2390" s="28"/>
    </row>
    <row r="2391" spans="2:49" ht="15.6" x14ac:dyDescent="0.3">
      <c r="B2391" s="9"/>
      <c r="C2391" s="9"/>
      <c r="D2391" s="9"/>
      <c r="E2391" s="9"/>
      <c r="F2391" s="9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  <c r="AA2391" s="5"/>
      <c r="AB2391" s="5"/>
      <c r="AC2391" s="5"/>
      <c r="AD2391" s="5"/>
      <c r="AE2391" s="5"/>
      <c r="AF2391" s="5"/>
      <c r="AG2391" s="5"/>
      <c r="AH2391" s="5"/>
      <c r="AI2391" s="5"/>
      <c r="AJ2391" s="5"/>
      <c r="AK2391" s="5"/>
      <c r="AL2391" s="5"/>
      <c r="AM2391" s="5"/>
      <c r="AN2391" s="5"/>
      <c r="AO2391" s="5"/>
      <c r="AP2391" s="5"/>
      <c r="AQ2391" s="5"/>
      <c r="AR2391" s="5"/>
      <c r="AS2391" s="5"/>
      <c r="AT2391" s="5"/>
      <c r="AU2391" s="5"/>
      <c r="AV2391" s="28"/>
      <c r="AW2391" s="28"/>
    </row>
    <row r="2392" spans="2:49" ht="15.6" x14ac:dyDescent="0.3">
      <c r="B2392" s="9"/>
      <c r="C2392" s="9"/>
      <c r="D2392" s="9"/>
      <c r="E2392" s="9"/>
      <c r="F2392" s="9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5"/>
      <c r="Z2392" s="5"/>
      <c r="AA2392" s="5"/>
      <c r="AB2392" s="5"/>
      <c r="AC2392" s="5"/>
      <c r="AD2392" s="5"/>
      <c r="AE2392" s="5"/>
      <c r="AF2392" s="5"/>
      <c r="AG2392" s="5"/>
      <c r="AH2392" s="5"/>
      <c r="AI2392" s="5"/>
      <c r="AJ2392" s="5"/>
      <c r="AK2392" s="5"/>
      <c r="AL2392" s="5"/>
      <c r="AM2392" s="5"/>
      <c r="AN2392" s="5"/>
      <c r="AO2392" s="5"/>
      <c r="AP2392" s="5"/>
      <c r="AQ2392" s="5"/>
      <c r="AR2392" s="5"/>
      <c r="AS2392" s="5"/>
      <c r="AT2392" s="5"/>
      <c r="AU2392" s="5"/>
      <c r="AV2392" s="28"/>
      <c r="AW2392" s="28"/>
    </row>
    <row r="2393" spans="2:49" ht="15.6" x14ac:dyDescent="0.3">
      <c r="B2393" s="9"/>
      <c r="C2393" s="9"/>
      <c r="D2393" s="9"/>
      <c r="E2393" s="9"/>
      <c r="F2393" s="9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5"/>
      <c r="Z2393" s="5"/>
      <c r="AA2393" s="5"/>
      <c r="AB2393" s="5"/>
      <c r="AC2393" s="5"/>
      <c r="AD2393" s="5"/>
      <c r="AE2393" s="5"/>
      <c r="AF2393" s="5"/>
      <c r="AG2393" s="5"/>
      <c r="AH2393" s="5"/>
      <c r="AI2393" s="5"/>
      <c r="AJ2393" s="5"/>
      <c r="AK2393" s="5"/>
      <c r="AL2393" s="5"/>
      <c r="AM2393" s="5"/>
      <c r="AN2393" s="5"/>
      <c r="AO2393" s="5"/>
      <c r="AP2393" s="5"/>
      <c r="AQ2393" s="5"/>
      <c r="AR2393" s="5"/>
      <c r="AS2393" s="5"/>
      <c r="AT2393" s="5"/>
      <c r="AU2393" s="5"/>
      <c r="AV2393" s="28"/>
      <c r="AW2393" s="28"/>
    </row>
    <row r="2394" spans="2:49" ht="15.6" x14ac:dyDescent="0.3">
      <c r="B2394" s="9"/>
      <c r="C2394" s="9"/>
      <c r="D2394" s="9"/>
      <c r="E2394" s="9"/>
      <c r="F2394" s="9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5"/>
      <c r="Z2394" s="5"/>
      <c r="AA2394" s="5"/>
      <c r="AB2394" s="5"/>
      <c r="AC2394" s="5"/>
      <c r="AD2394" s="5"/>
      <c r="AE2394" s="5"/>
      <c r="AF2394" s="5"/>
      <c r="AG2394" s="5"/>
      <c r="AH2394" s="5"/>
      <c r="AI2394" s="5"/>
      <c r="AJ2394" s="5"/>
      <c r="AK2394" s="5"/>
      <c r="AL2394" s="5"/>
      <c r="AM2394" s="5"/>
      <c r="AN2394" s="5"/>
      <c r="AO2394" s="5"/>
      <c r="AP2394" s="5"/>
      <c r="AQ2394" s="5"/>
      <c r="AR2394" s="5"/>
      <c r="AS2394" s="5"/>
      <c r="AT2394" s="5"/>
      <c r="AU2394" s="5"/>
      <c r="AV2394" s="28"/>
      <c r="AW2394" s="28"/>
    </row>
    <row r="2395" spans="2:49" ht="15.6" x14ac:dyDescent="0.3">
      <c r="B2395" s="9"/>
      <c r="C2395" s="9"/>
      <c r="D2395" s="9"/>
      <c r="E2395" s="9"/>
      <c r="F2395" s="9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  <c r="AA2395" s="5"/>
      <c r="AB2395" s="5"/>
      <c r="AC2395" s="5"/>
      <c r="AD2395" s="5"/>
      <c r="AE2395" s="5"/>
      <c r="AF2395" s="5"/>
      <c r="AG2395" s="5"/>
      <c r="AH2395" s="5"/>
      <c r="AI2395" s="5"/>
      <c r="AJ2395" s="5"/>
      <c r="AK2395" s="5"/>
      <c r="AL2395" s="5"/>
      <c r="AM2395" s="5"/>
      <c r="AN2395" s="5"/>
      <c r="AO2395" s="5"/>
      <c r="AP2395" s="5"/>
      <c r="AQ2395" s="5"/>
      <c r="AR2395" s="5"/>
      <c r="AS2395" s="5"/>
      <c r="AT2395" s="5"/>
      <c r="AU2395" s="5"/>
      <c r="AV2395" s="28"/>
      <c r="AW2395" s="28"/>
    </row>
    <row r="2396" spans="2:49" ht="15.6" x14ac:dyDescent="0.3">
      <c r="B2396" s="9"/>
      <c r="C2396" s="9"/>
      <c r="D2396" s="9"/>
      <c r="E2396" s="9"/>
      <c r="F2396" s="9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  <c r="AA2396" s="5"/>
      <c r="AB2396" s="5"/>
      <c r="AC2396" s="5"/>
      <c r="AD2396" s="5"/>
      <c r="AE2396" s="5"/>
      <c r="AF2396" s="5"/>
      <c r="AG2396" s="5"/>
      <c r="AH2396" s="5"/>
      <c r="AI2396" s="5"/>
      <c r="AJ2396" s="5"/>
      <c r="AK2396" s="5"/>
      <c r="AL2396" s="5"/>
      <c r="AM2396" s="5"/>
      <c r="AN2396" s="5"/>
      <c r="AO2396" s="5"/>
      <c r="AP2396" s="5"/>
      <c r="AQ2396" s="5"/>
      <c r="AR2396" s="5"/>
      <c r="AS2396" s="5"/>
      <c r="AT2396" s="5"/>
      <c r="AU2396" s="5"/>
      <c r="AV2396" s="28"/>
      <c r="AW2396" s="28"/>
    </row>
    <row r="2397" spans="2:49" ht="15.6" x14ac:dyDescent="0.3">
      <c r="B2397" s="9"/>
      <c r="C2397" s="9"/>
      <c r="D2397" s="9"/>
      <c r="E2397" s="9"/>
      <c r="F2397" s="9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  <c r="AA2397" s="5"/>
      <c r="AB2397" s="5"/>
      <c r="AC2397" s="5"/>
      <c r="AD2397" s="5"/>
      <c r="AE2397" s="5"/>
      <c r="AF2397" s="5"/>
      <c r="AG2397" s="5"/>
      <c r="AH2397" s="5"/>
      <c r="AI2397" s="5"/>
      <c r="AJ2397" s="5"/>
      <c r="AK2397" s="5"/>
      <c r="AL2397" s="5"/>
      <c r="AM2397" s="5"/>
      <c r="AN2397" s="5"/>
      <c r="AO2397" s="5"/>
      <c r="AP2397" s="5"/>
      <c r="AQ2397" s="5"/>
      <c r="AR2397" s="5"/>
      <c r="AS2397" s="5"/>
      <c r="AT2397" s="5"/>
      <c r="AU2397" s="5"/>
      <c r="AV2397" s="28"/>
      <c r="AW2397" s="28"/>
    </row>
    <row r="2398" spans="2:49" ht="15.6" x14ac:dyDescent="0.3">
      <c r="B2398" s="9"/>
      <c r="C2398" s="9"/>
      <c r="D2398" s="9"/>
      <c r="E2398" s="9"/>
      <c r="F2398" s="9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  <c r="AA2398" s="5"/>
      <c r="AB2398" s="5"/>
      <c r="AC2398" s="5"/>
      <c r="AD2398" s="5"/>
      <c r="AE2398" s="5"/>
      <c r="AF2398" s="5"/>
      <c r="AG2398" s="5"/>
      <c r="AH2398" s="5"/>
      <c r="AI2398" s="5"/>
      <c r="AJ2398" s="5"/>
      <c r="AK2398" s="5"/>
      <c r="AL2398" s="5"/>
      <c r="AM2398" s="5"/>
      <c r="AN2398" s="5"/>
      <c r="AO2398" s="5"/>
      <c r="AP2398" s="5"/>
      <c r="AQ2398" s="5"/>
      <c r="AR2398" s="5"/>
      <c r="AS2398" s="5"/>
      <c r="AT2398" s="5"/>
      <c r="AU2398" s="5"/>
      <c r="AV2398" s="28"/>
      <c r="AW2398" s="28"/>
    </row>
    <row r="2399" spans="2:49" ht="15.6" x14ac:dyDescent="0.3">
      <c r="B2399" s="9"/>
      <c r="C2399" s="9"/>
      <c r="D2399" s="9"/>
      <c r="E2399" s="9"/>
      <c r="F2399" s="9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  <c r="AA2399" s="5"/>
      <c r="AB2399" s="5"/>
      <c r="AC2399" s="5"/>
      <c r="AD2399" s="5"/>
      <c r="AE2399" s="5"/>
      <c r="AF2399" s="5"/>
      <c r="AG2399" s="5"/>
      <c r="AH2399" s="5"/>
      <c r="AI2399" s="5"/>
      <c r="AJ2399" s="5"/>
      <c r="AK2399" s="5"/>
      <c r="AL2399" s="5"/>
      <c r="AM2399" s="5"/>
      <c r="AN2399" s="5"/>
      <c r="AO2399" s="5"/>
      <c r="AP2399" s="5"/>
      <c r="AQ2399" s="5"/>
      <c r="AR2399" s="5"/>
      <c r="AS2399" s="5"/>
      <c r="AT2399" s="5"/>
      <c r="AU2399" s="5"/>
      <c r="AV2399" s="28"/>
      <c r="AW2399" s="28"/>
    </row>
    <row r="2400" spans="2:49" ht="15.6" x14ac:dyDescent="0.3">
      <c r="B2400" s="9"/>
      <c r="C2400" s="9"/>
      <c r="D2400" s="9"/>
      <c r="E2400" s="9"/>
      <c r="F2400" s="9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  <c r="AA2400" s="5"/>
      <c r="AB2400" s="5"/>
      <c r="AC2400" s="5"/>
      <c r="AD2400" s="5"/>
      <c r="AE2400" s="5"/>
      <c r="AF2400" s="5"/>
      <c r="AG2400" s="5"/>
      <c r="AH2400" s="5"/>
      <c r="AI2400" s="5"/>
      <c r="AJ2400" s="5"/>
      <c r="AK2400" s="5"/>
      <c r="AL2400" s="5"/>
      <c r="AM2400" s="5"/>
      <c r="AN2400" s="5"/>
      <c r="AO2400" s="5"/>
      <c r="AP2400" s="5"/>
      <c r="AQ2400" s="5"/>
      <c r="AR2400" s="5"/>
      <c r="AS2400" s="5"/>
      <c r="AT2400" s="5"/>
      <c r="AU2400" s="5"/>
      <c r="AV2400" s="28"/>
      <c r="AW2400" s="28"/>
    </row>
    <row r="2401" spans="2:49" ht="15.6" x14ac:dyDescent="0.3">
      <c r="B2401" s="9"/>
      <c r="C2401" s="9"/>
      <c r="D2401" s="9"/>
      <c r="E2401" s="9"/>
      <c r="F2401" s="9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  <c r="AA2401" s="5"/>
      <c r="AB2401" s="5"/>
      <c r="AC2401" s="5"/>
      <c r="AD2401" s="5"/>
      <c r="AE2401" s="5"/>
      <c r="AF2401" s="5"/>
      <c r="AG2401" s="5"/>
      <c r="AH2401" s="5"/>
      <c r="AI2401" s="5"/>
      <c r="AJ2401" s="5"/>
      <c r="AK2401" s="5"/>
      <c r="AL2401" s="5"/>
      <c r="AM2401" s="5"/>
      <c r="AN2401" s="5"/>
      <c r="AO2401" s="5"/>
      <c r="AP2401" s="5"/>
      <c r="AQ2401" s="5"/>
      <c r="AR2401" s="5"/>
      <c r="AS2401" s="5"/>
      <c r="AT2401" s="5"/>
      <c r="AU2401" s="5"/>
      <c r="AV2401" s="28"/>
      <c r="AW2401" s="28"/>
    </row>
    <row r="2402" spans="2:49" ht="15.6" x14ac:dyDescent="0.3">
      <c r="B2402" s="9"/>
      <c r="C2402" s="9"/>
      <c r="D2402" s="9"/>
      <c r="E2402" s="9"/>
      <c r="F2402" s="9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  <c r="AA2402" s="5"/>
      <c r="AB2402" s="5"/>
      <c r="AC2402" s="5"/>
      <c r="AD2402" s="5"/>
      <c r="AE2402" s="5"/>
      <c r="AF2402" s="5"/>
      <c r="AG2402" s="5"/>
      <c r="AH2402" s="5"/>
      <c r="AI2402" s="5"/>
      <c r="AJ2402" s="5"/>
      <c r="AK2402" s="5"/>
      <c r="AL2402" s="5"/>
      <c r="AM2402" s="5"/>
      <c r="AN2402" s="5"/>
      <c r="AO2402" s="5"/>
      <c r="AP2402" s="5"/>
      <c r="AQ2402" s="5"/>
      <c r="AR2402" s="5"/>
      <c r="AS2402" s="5"/>
      <c r="AT2402" s="5"/>
      <c r="AU2402" s="5"/>
      <c r="AV2402" s="28"/>
      <c r="AW2402" s="28"/>
    </row>
    <row r="2403" spans="2:49" ht="15.6" x14ac:dyDescent="0.3">
      <c r="B2403" s="9"/>
      <c r="C2403" s="9"/>
      <c r="D2403" s="9"/>
      <c r="E2403" s="9"/>
      <c r="F2403" s="9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  <c r="AA2403" s="5"/>
      <c r="AB2403" s="5"/>
      <c r="AC2403" s="5"/>
      <c r="AD2403" s="5"/>
      <c r="AE2403" s="5"/>
      <c r="AF2403" s="5"/>
      <c r="AG2403" s="5"/>
      <c r="AH2403" s="5"/>
      <c r="AI2403" s="5"/>
      <c r="AJ2403" s="5"/>
      <c r="AK2403" s="5"/>
      <c r="AL2403" s="5"/>
      <c r="AM2403" s="5"/>
      <c r="AN2403" s="5"/>
      <c r="AO2403" s="5"/>
      <c r="AP2403" s="5"/>
      <c r="AQ2403" s="5"/>
      <c r="AR2403" s="5"/>
      <c r="AS2403" s="5"/>
      <c r="AT2403" s="5"/>
      <c r="AU2403" s="5"/>
      <c r="AV2403" s="28"/>
      <c r="AW2403" s="28"/>
    </row>
    <row r="2404" spans="2:49" ht="15.6" x14ac:dyDescent="0.3">
      <c r="B2404" s="9"/>
      <c r="C2404" s="9"/>
      <c r="D2404" s="9"/>
      <c r="E2404" s="9"/>
      <c r="F2404" s="9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5"/>
      <c r="Z2404" s="5"/>
      <c r="AA2404" s="5"/>
      <c r="AB2404" s="5"/>
      <c r="AC2404" s="5"/>
      <c r="AD2404" s="5"/>
      <c r="AE2404" s="5"/>
      <c r="AF2404" s="5"/>
      <c r="AG2404" s="5"/>
      <c r="AH2404" s="5"/>
      <c r="AI2404" s="5"/>
      <c r="AJ2404" s="5"/>
      <c r="AK2404" s="5"/>
      <c r="AL2404" s="5"/>
      <c r="AM2404" s="5"/>
      <c r="AN2404" s="5"/>
      <c r="AO2404" s="5"/>
      <c r="AP2404" s="5"/>
      <c r="AQ2404" s="5"/>
      <c r="AR2404" s="5"/>
      <c r="AS2404" s="5"/>
      <c r="AT2404" s="5"/>
      <c r="AU2404" s="5"/>
      <c r="AV2404" s="28"/>
      <c r="AW2404" s="28"/>
    </row>
    <row r="2405" spans="2:49" ht="15.6" x14ac:dyDescent="0.3">
      <c r="B2405" s="9"/>
      <c r="C2405" s="9"/>
      <c r="D2405" s="9"/>
      <c r="E2405" s="9"/>
      <c r="F2405" s="9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5"/>
      <c r="Z2405" s="5"/>
      <c r="AA2405" s="5"/>
      <c r="AB2405" s="5"/>
      <c r="AC2405" s="5"/>
      <c r="AD2405" s="5"/>
      <c r="AE2405" s="5"/>
      <c r="AF2405" s="5"/>
      <c r="AG2405" s="5"/>
      <c r="AH2405" s="5"/>
      <c r="AI2405" s="5"/>
      <c r="AJ2405" s="5"/>
      <c r="AK2405" s="5"/>
      <c r="AL2405" s="5"/>
      <c r="AM2405" s="5"/>
      <c r="AN2405" s="5"/>
      <c r="AO2405" s="5"/>
      <c r="AP2405" s="5"/>
      <c r="AQ2405" s="5"/>
      <c r="AR2405" s="5"/>
      <c r="AS2405" s="5"/>
      <c r="AT2405" s="5"/>
      <c r="AU2405" s="5"/>
      <c r="AV2405" s="28"/>
      <c r="AW2405" s="28"/>
    </row>
    <row r="2406" spans="2:49" ht="15.6" x14ac:dyDescent="0.3">
      <c r="B2406" s="9"/>
      <c r="C2406" s="9"/>
      <c r="D2406" s="9"/>
      <c r="E2406" s="9"/>
      <c r="F2406" s="9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5"/>
      <c r="Z2406" s="5"/>
      <c r="AA2406" s="5"/>
      <c r="AB2406" s="5"/>
      <c r="AC2406" s="5"/>
      <c r="AD2406" s="5"/>
      <c r="AE2406" s="5"/>
      <c r="AF2406" s="5"/>
      <c r="AG2406" s="5"/>
      <c r="AH2406" s="5"/>
      <c r="AI2406" s="5"/>
      <c r="AJ2406" s="5"/>
      <c r="AK2406" s="5"/>
      <c r="AL2406" s="5"/>
      <c r="AM2406" s="5"/>
      <c r="AN2406" s="5"/>
      <c r="AO2406" s="5"/>
      <c r="AP2406" s="5"/>
      <c r="AQ2406" s="5"/>
      <c r="AR2406" s="5"/>
      <c r="AS2406" s="5"/>
      <c r="AT2406" s="5"/>
      <c r="AU2406" s="5"/>
      <c r="AV2406" s="28"/>
      <c r="AW2406" s="28"/>
    </row>
    <row r="2407" spans="2:49" ht="15.6" x14ac:dyDescent="0.3">
      <c r="B2407" s="9"/>
      <c r="C2407" s="9"/>
      <c r="D2407" s="9"/>
      <c r="E2407" s="9"/>
      <c r="F2407" s="9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5"/>
      <c r="Z2407" s="5"/>
      <c r="AA2407" s="5"/>
      <c r="AB2407" s="5"/>
      <c r="AC2407" s="5"/>
      <c r="AD2407" s="5"/>
      <c r="AE2407" s="5"/>
      <c r="AF2407" s="5"/>
      <c r="AG2407" s="5"/>
      <c r="AH2407" s="5"/>
      <c r="AI2407" s="5"/>
      <c r="AJ2407" s="5"/>
      <c r="AK2407" s="5"/>
      <c r="AL2407" s="5"/>
      <c r="AM2407" s="5"/>
      <c r="AN2407" s="5"/>
      <c r="AO2407" s="5"/>
      <c r="AP2407" s="5"/>
      <c r="AQ2407" s="5"/>
      <c r="AR2407" s="5"/>
      <c r="AS2407" s="5"/>
      <c r="AT2407" s="5"/>
      <c r="AU2407" s="5"/>
      <c r="AV2407" s="28"/>
      <c r="AW2407" s="28"/>
    </row>
    <row r="2408" spans="2:49" ht="15.6" x14ac:dyDescent="0.3">
      <c r="B2408" s="9"/>
      <c r="C2408" s="9"/>
      <c r="D2408" s="9"/>
      <c r="E2408" s="9"/>
      <c r="F2408" s="9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5"/>
      <c r="Z2408" s="5"/>
      <c r="AA2408" s="5"/>
      <c r="AB2408" s="5"/>
      <c r="AC2408" s="5"/>
      <c r="AD2408" s="5"/>
      <c r="AE2408" s="5"/>
      <c r="AF2408" s="5"/>
      <c r="AG2408" s="5"/>
      <c r="AH2408" s="5"/>
      <c r="AI2408" s="5"/>
      <c r="AJ2408" s="5"/>
      <c r="AK2408" s="5"/>
      <c r="AL2408" s="5"/>
      <c r="AM2408" s="5"/>
      <c r="AN2408" s="5"/>
      <c r="AO2408" s="5"/>
      <c r="AP2408" s="5"/>
      <c r="AQ2408" s="5"/>
      <c r="AR2408" s="5"/>
      <c r="AS2408" s="5"/>
      <c r="AT2408" s="5"/>
      <c r="AU2408" s="5"/>
      <c r="AV2408" s="28"/>
      <c r="AW2408" s="28"/>
    </row>
    <row r="2409" spans="2:49" ht="15.6" x14ac:dyDescent="0.3">
      <c r="B2409" s="9"/>
      <c r="C2409" s="9"/>
      <c r="D2409" s="9"/>
      <c r="E2409" s="9"/>
      <c r="F2409" s="9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5"/>
      <c r="Z2409" s="5"/>
      <c r="AA2409" s="5"/>
      <c r="AB2409" s="5"/>
      <c r="AC2409" s="5"/>
      <c r="AD2409" s="5"/>
      <c r="AE2409" s="5"/>
      <c r="AF2409" s="5"/>
      <c r="AG2409" s="5"/>
      <c r="AH2409" s="5"/>
      <c r="AI2409" s="5"/>
      <c r="AJ2409" s="5"/>
      <c r="AK2409" s="5"/>
      <c r="AL2409" s="5"/>
      <c r="AM2409" s="5"/>
      <c r="AN2409" s="5"/>
      <c r="AO2409" s="5"/>
      <c r="AP2409" s="5"/>
      <c r="AQ2409" s="5"/>
      <c r="AR2409" s="5"/>
      <c r="AS2409" s="5"/>
      <c r="AT2409" s="5"/>
      <c r="AU2409" s="5"/>
      <c r="AV2409" s="28"/>
      <c r="AW2409" s="28"/>
    </row>
    <row r="2410" spans="2:49" ht="15.6" x14ac:dyDescent="0.3">
      <c r="B2410" s="9"/>
      <c r="C2410" s="9"/>
      <c r="D2410" s="9"/>
      <c r="E2410" s="9"/>
      <c r="F2410" s="9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5"/>
      <c r="Z2410" s="5"/>
      <c r="AA2410" s="5"/>
      <c r="AB2410" s="5"/>
      <c r="AC2410" s="5"/>
      <c r="AD2410" s="5"/>
      <c r="AE2410" s="5"/>
      <c r="AF2410" s="5"/>
      <c r="AG2410" s="5"/>
      <c r="AH2410" s="5"/>
      <c r="AI2410" s="5"/>
      <c r="AJ2410" s="5"/>
      <c r="AK2410" s="5"/>
      <c r="AL2410" s="5"/>
      <c r="AM2410" s="5"/>
      <c r="AN2410" s="5"/>
      <c r="AO2410" s="5"/>
      <c r="AP2410" s="5"/>
      <c r="AQ2410" s="5"/>
      <c r="AR2410" s="5"/>
      <c r="AS2410" s="5"/>
      <c r="AT2410" s="5"/>
      <c r="AU2410" s="5"/>
      <c r="AV2410" s="28"/>
      <c r="AW2410" s="28"/>
    </row>
    <row r="2411" spans="2:49" ht="15.6" x14ac:dyDescent="0.3">
      <c r="B2411" s="9"/>
      <c r="C2411" s="9"/>
      <c r="D2411" s="9"/>
      <c r="E2411" s="9"/>
      <c r="F2411" s="9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5"/>
      <c r="Z2411" s="5"/>
      <c r="AA2411" s="5"/>
      <c r="AB2411" s="5"/>
      <c r="AC2411" s="5"/>
      <c r="AD2411" s="5"/>
      <c r="AE2411" s="5"/>
      <c r="AF2411" s="5"/>
      <c r="AG2411" s="5"/>
      <c r="AH2411" s="5"/>
      <c r="AI2411" s="5"/>
      <c r="AJ2411" s="5"/>
      <c r="AK2411" s="5"/>
      <c r="AL2411" s="5"/>
      <c r="AM2411" s="5"/>
      <c r="AN2411" s="5"/>
      <c r="AO2411" s="5"/>
      <c r="AP2411" s="5"/>
      <c r="AQ2411" s="5"/>
      <c r="AR2411" s="5"/>
      <c r="AS2411" s="5"/>
      <c r="AT2411" s="5"/>
      <c r="AU2411" s="5"/>
      <c r="AV2411" s="28"/>
      <c r="AW2411" s="28"/>
    </row>
    <row r="2412" spans="2:49" ht="15.6" x14ac:dyDescent="0.3">
      <c r="B2412" s="9"/>
      <c r="C2412" s="9"/>
      <c r="D2412" s="9"/>
      <c r="E2412" s="9"/>
      <c r="F2412" s="9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  <c r="AA2412" s="5"/>
      <c r="AB2412" s="5"/>
      <c r="AC2412" s="5"/>
      <c r="AD2412" s="5"/>
      <c r="AE2412" s="5"/>
      <c r="AF2412" s="5"/>
      <c r="AG2412" s="5"/>
      <c r="AH2412" s="5"/>
      <c r="AI2412" s="5"/>
      <c r="AJ2412" s="5"/>
      <c r="AK2412" s="5"/>
      <c r="AL2412" s="5"/>
      <c r="AM2412" s="5"/>
      <c r="AN2412" s="5"/>
      <c r="AO2412" s="5"/>
      <c r="AP2412" s="5"/>
      <c r="AQ2412" s="5"/>
      <c r="AR2412" s="5"/>
      <c r="AS2412" s="5"/>
      <c r="AT2412" s="5"/>
      <c r="AU2412" s="5"/>
      <c r="AV2412" s="28"/>
      <c r="AW2412" s="28"/>
    </row>
    <row r="2413" spans="2:49" ht="15.6" x14ac:dyDescent="0.3">
      <c r="B2413" s="9"/>
      <c r="C2413" s="9"/>
      <c r="D2413" s="9"/>
      <c r="E2413" s="9"/>
      <c r="F2413" s="9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  <c r="AA2413" s="5"/>
      <c r="AB2413" s="5"/>
      <c r="AC2413" s="5"/>
      <c r="AD2413" s="5"/>
      <c r="AE2413" s="5"/>
      <c r="AF2413" s="5"/>
      <c r="AG2413" s="5"/>
      <c r="AH2413" s="5"/>
      <c r="AI2413" s="5"/>
      <c r="AJ2413" s="5"/>
      <c r="AK2413" s="5"/>
      <c r="AL2413" s="5"/>
      <c r="AM2413" s="5"/>
      <c r="AN2413" s="5"/>
      <c r="AO2413" s="5"/>
      <c r="AP2413" s="5"/>
      <c r="AQ2413" s="5"/>
      <c r="AR2413" s="5"/>
      <c r="AS2413" s="5"/>
      <c r="AT2413" s="5"/>
      <c r="AU2413" s="5"/>
      <c r="AV2413" s="28"/>
      <c r="AW2413" s="28"/>
    </row>
    <row r="2414" spans="2:49" ht="15.6" x14ac:dyDescent="0.3">
      <c r="B2414" s="9"/>
      <c r="C2414" s="9"/>
      <c r="D2414" s="9"/>
      <c r="E2414" s="9"/>
      <c r="F2414" s="9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5"/>
      <c r="Z2414" s="5"/>
      <c r="AA2414" s="5"/>
      <c r="AB2414" s="5"/>
      <c r="AC2414" s="5"/>
      <c r="AD2414" s="5"/>
      <c r="AE2414" s="5"/>
      <c r="AF2414" s="5"/>
      <c r="AG2414" s="5"/>
      <c r="AH2414" s="5"/>
      <c r="AI2414" s="5"/>
      <c r="AJ2414" s="5"/>
      <c r="AK2414" s="5"/>
      <c r="AL2414" s="5"/>
      <c r="AM2414" s="5"/>
      <c r="AN2414" s="5"/>
      <c r="AO2414" s="5"/>
      <c r="AP2414" s="5"/>
      <c r="AQ2414" s="5"/>
      <c r="AR2414" s="5"/>
      <c r="AS2414" s="5"/>
      <c r="AT2414" s="5"/>
      <c r="AU2414" s="5"/>
      <c r="AV2414" s="28"/>
      <c r="AW2414" s="28"/>
    </row>
    <row r="2415" spans="2:49" ht="15.6" x14ac:dyDescent="0.3">
      <c r="B2415" s="9"/>
      <c r="C2415" s="9"/>
      <c r="D2415" s="9"/>
      <c r="E2415" s="9"/>
      <c r="F2415" s="9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5"/>
      <c r="Z2415" s="5"/>
      <c r="AA2415" s="5"/>
      <c r="AB2415" s="5"/>
      <c r="AC2415" s="5"/>
      <c r="AD2415" s="5"/>
      <c r="AE2415" s="5"/>
      <c r="AF2415" s="5"/>
      <c r="AG2415" s="5"/>
      <c r="AH2415" s="5"/>
      <c r="AI2415" s="5"/>
      <c r="AJ2415" s="5"/>
      <c r="AK2415" s="5"/>
      <c r="AL2415" s="5"/>
      <c r="AM2415" s="5"/>
      <c r="AN2415" s="5"/>
      <c r="AO2415" s="5"/>
      <c r="AP2415" s="5"/>
      <c r="AQ2415" s="5"/>
      <c r="AR2415" s="5"/>
      <c r="AS2415" s="5"/>
      <c r="AT2415" s="5"/>
      <c r="AU2415" s="5"/>
      <c r="AV2415" s="28"/>
      <c r="AW2415" s="28"/>
    </row>
    <row r="2416" spans="2:49" ht="15.6" x14ac:dyDescent="0.3">
      <c r="B2416" s="9"/>
      <c r="C2416" s="9"/>
      <c r="D2416" s="9"/>
      <c r="E2416" s="9"/>
      <c r="F2416" s="9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  <c r="AA2416" s="5"/>
      <c r="AB2416" s="5"/>
      <c r="AC2416" s="5"/>
      <c r="AD2416" s="5"/>
      <c r="AE2416" s="5"/>
      <c r="AF2416" s="5"/>
      <c r="AG2416" s="5"/>
      <c r="AH2416" s="5"/>
      <c r="AI2416" s="5"/>
      <c r="AJ2416" s="5"/>
      <c r="AK2416" s="5"/>
      <c r="AL2416" s="5"/>
      <c r="AM2416" s="5"/>
      <c r="AN2416" s="5"/>
      <c r="AO2416" s="5"/>
      <c r="AP2416" s="5"/>
      <c r="AQ2416" s="5"/>
      <c r="AR2416" s="5"/>
      <c r="AS2416" s="5"/>
      <c r="AT2416" s="5"/>
      <c r="AU2416" s="5"/>
      <c r="AV2416" s="28"/>
      <c r="AW2416" s="28"/>
    </row>
    <row r="2417" spans="2:49" ht="15.6" x14ac:dyDescent="0.3">
      <c r="B2417" s="9"/>
      <c r="C2417" s="9"/>
      <c r="D2417" s="9"/>
      <c r="E2417" s="9"/>
      <c r="F2417" s="9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  <c r="AA2417" s="5"/>
      <c r="AB2417" s="5"/>
      <c r="AC2417" s="5"/>
      <c r="AD2417" s="5"/>
      <c r="AE2417" s="5"/>
      <c r="AF2417" s="5"/>
      <c r="AG2417" s="5"/>
      <c r="AH2417" s="5"/>
      <c r="AI2417" s="5"/>
      <c r="AJ2417" s="5"/>
      <c r="AK2417" s="5"/>
      <c r="AL2417" s="5"/>
      <c r="AM2417" s="5"/>
      <c r="AN2417" s="5"/>
      <c r="AO2417" s="5"/>
      <c r="AP2417" s="5"/>
      <c r="AQ2417" s="5"/>
      <c r="AR2417" s="5"/>
      <c r="AS2417" s="5"/>
      <c r="AT2417" s="5"/>
      <c r="AU2417" s="5"/>
      <c r="AV2417" s="28"/>
      <c r="AW2417" s="28"/>
    </row>
    <row r="2418" spans="2:49" ht="15.6" x14ac:dyDescent="0.3">
      <c r="B2418" s="9"/>
      <c r="C2418" s="9"/>
      <c r="D2418" s="9"/>
      <c r="E2418" s="9"/>
      <c r="F2418" s="9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5"/>
      <c r="Z2418" s="5"/>
      <c r="AA2418" s="5"/>
      <c r="AB2418" s="5"/>
      <c r="AC2418" s="5"/>
      <c r="AD2418" s="5"/>
      <c r="AE2418" s="5"/>
      <c r="AF2418" s="5"/>
      <c r="AG2418" s="5"/>
      <c r="AH2418" s="5"/>
      <c r="AI2418" s="5"/>
      <c r="AJ2418" s="5"/>
      <c r="AK2418" s="5"/>
      <c r="AL2418" s="5"/>
      <c r="AM2418" s="5"/>
      <c r="AN2418" s="5"/>
      <c r="AO2418" s="5"/>
      <c r="AP2418" s="5"/>
      <c r="AQ2418" s="5"/>
      <c r="AR2418" s="5"/>
      <c r="AS2418" s="5"/>
      <c r="AT2418" s="5"/>
      <c r="AU2418" s="5"/>
      <c r="AV2418" s="28"/>
      <c r="AW2418" s="28"/>
    </row>
    <row r="2419" spans="2:49" ht="15.6" x14ac:dyDescent="0.3">
      <c r="B2419" s="9"/>
      <c r="C2419" s="9"/>
      <c r="D2419" s="9"/>
      <c r="E2419" s="9"/>
      <c r="F2419" s="9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/>
      <c r="AA2419" s="5"/>
      <c r="AB2419" s="5"/>
      <c r="AC2419" s="5"/>
      <c r="AD2419" s="5"/>
      <c r="AE2419" s="5"/>
      <c r="AF2419" s="5"/>
      <c r="AG2419" s="5"/>
      <c r="AH2419" s="5"/>
      <c r="AI2419" s="5"/>
      <c r="AJ2419" s="5"/>
      <c r="AK2419" s="5"/>
      <c r="AL2419" s="5"/>
      <c r="AM2419" s="5"/>
      <c r="AN2419" s="5"/>
      <c r="AO2419" s="5"/>
      <c r="AP2419" s="5"/>
      <c r="AQ2419" s="5"/>
      <c r="AR2419" s="5"/>
      <c r="AS2419" s="5"/>
      <c r="AT2419" s="5"/>
      <c r="AU2419" s="5"/>
      <c r="AV2419" s="28"/>
      <c r="AW2419" s="28"/>
    </row>
    <row r="2420" spans="2:49" ht="15.6" x14ac:dyDescent="0.3">
      <c r="B2420" s="9"/>
      <c r="C2420" s="9"/>
      <c r="D2420" s="9"/>
      <c r="E2420" s="9"/>
      <c r="F2420" s="9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  <c r="AA2420" s="5"/>
      <c r="AB2420" s="5"/>
      <c r="AC2420" s="5"/>
      <c r="AD2420" s="5"/>
      <c r="AE2420" s="5"/>
      <c r="AF2420" s="5"/>
      <c r="AG2420" s="5"/>
      <c r="AH2420" s="5"/>
      <c r="AI2420" s="5"/>
      <c r="AJ2420" s="5"/>
      <c r="AK2420" s="5"/>
      <c r="AL2420" s="5"/>
      <c r="AM2420" s="5"/>
      <c r="AN2420" s="5"/>
      <c r="AO2420" s="5"/>
      <c r="AP2420" s="5"/>
      <c r="AQ2420" s="5"/>
      <c r="AR2420" s="5"/>
      <c r="AS2420" s="5"/>
      <c r="AT2420" s="5"/>
      <c r="AU2420" s="5"/>
      <c r="AV2420" s="28"/>
      <c r="AW2420" s="28"/>
    </row>
    <row r="2421" spans="2:49" ht="15.6" x14ac:dyDescent="0.3">
      <c r="B2421" s="9"/>
      <c r="C2421" s="9"/>
      <c r="D2421" s="9"/>
      <c r="E2421" s="9"/>
      <c r="F2421" s="9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  <c r="AA2421" s="5"/>
      <c r="AB2421" s="5"/>
      <c r="AC2421" s="5"/>
      <c r="AD2421" s="5"/>
      <c r="AE2421" s="5"/>
      <c r="AF2421" s="5"/>
      <c r="AG2421" s="5"/>
      <c r="AH2421" s="5"/>
      <c r="AI2421" s="5"/>
      <c r="AJ2421" s="5"/>
      <c r="AK2421" s="5"/>
      <c r="AL2421" s="5"/>
      <c r="AM2421" s="5"/>
      <c r="AN2421" s="5"/>
      <c r="AO2421" s="5"/>
      <c r="AP2421" s="5"/>
      <c r="AQ2421" s="5"/>
      <c r="AR2421" s="5"/>
      <c r="AS2421" s="5"/>
      <c r="AT2421" s="5"/>
      <c r="AU2421" s="5"/>
      <c r="AV2421" s="28"/>
      <c r="AW2421" s="28"/>
    </row>
    <row r="2422" spans="2:49" ht="15.6" x14ac:dyDescent="0.3">
      <c r="B2422" s="9"/>
      <c r="C2422" s="9"/>
      <c r="D2422" s="9"/>
      <c r="E2422" s="9"/>
      <c r="F2422" s="9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5"/>
      <c r="Z2422" s="5"/>
      <c r="AA2422" s="5"/>
      <c r="AB2422" s="5"/>
      <c r="AC2422" s="5"/>
      <c r="AD2422" s="5"/>
      <c r="AE2422" s="5"/>
      <c r="AF2422" s="5"/>
      <c r="AG2422" s="5"/>
      <c r="AH2422" s="5"/>
      <c r="AI2422" s="5"/>
      <c r="AJ2422" s="5"/>
      <c r="AK2422" s="5"/>
      <c r="AL2422" s="5"/>
      <c r="AM2422" s="5"/>
      <c r="AN2422" s="5"/>
      <c r="AO2422" s="5"/>
      <c r="AP2422" s="5"/>
      <c r="AQ2422" s="5"/>
      <c r="AR2422" s="5"/>
      <c r="AS2422" s="5"/>
      <c r="AT2422" s="5"/>
      <c r="AU2422" s="5"/>
      <c r="AV2422" s="28"/>
      <c r="AW2422" s="28"/>
    </row>
    <row r="2423" spans="2:49" ht="15.6" x14ac:dyDescent="0.3">
      <c r="B2423" s="9"/>
      <c r="C2423" s="9"/>
      <c r="D2423" s="9"/>
      <c r="E2423" s="9"/>
      <c r="F2423" s="9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5"/>
      <c r="Z2423" s="5"/>
      <c r="AA2423" s="5"/>
      <c r="AB2423" s="5"/>
      <c r="AC2423" s="5"/>
      <c r="AD2423" s="5"/>
      <c r="AE2423" s="5"/>
      <c r="AF2423" s="5"/>
      <c r="AG2423" s="5"/>
      <c r="AH2423" s="5"/>
      <c r="AI2423" s="5"/>
      <c r="AJ2423" s="5"/>
      <c r="AK2423" s="5"/>
      <c r="AL2423" s="5"/>
      <c r="AM2423" s="5"/>
      <c r="AN2423" s="5"/>
      <c r="AO2423" s="5"/>
      <c r="AP2423" s="5"/>
      <c r="AQ2423" s="5"/>
      <c r="AR2423" s="5"/>
      <c r="AS2423" s="5"/>
      <c r="AT2423" s="5"/>
      <c r="AU2423" s="5"/>
      <c r="AV2423" s="28"/>
      <c r="AW2423" s="28"/>
    </row>
    <row r="2424" spans="2:49" ht="15.6" x14ac:dyDescent="0.3">
      <c r="B2424" s="9"/>
      <c r="C2424" s="9"/>
      <c r="D2424" s="9"/>
      <c r="E2424" s="9"/>
      <c r="F2424" s="9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5"/>
      <c r="Z2424" s="5"/>
      <c r="AA2424" s="5"/>
      <c r="AB2424" s="5"/>
      <c r="AC2424" s="5"/>
      <c r="AD2424" s="5"/>
      <c r="AE2424" s="5"/>
      <c r="AF2424" s="5"/>
      <c r="AG2424" s="5"/>
      <c r="AH2424" s="5"/>
      <c r="AI2424" s="5"/>
      <c r="AJ2424" s="5"/>
      <c r="AK2424" s="5"/>
      <c r="AL2424" s="5"/>
      <c r="AM2424" s="5"/>
      <c r="AN2424" s="5"/>
      <c r="AO2424" s="5"/>
      <c r="AP2424" s="5"/>
      <c r="AQ2424" s="5"/>
      <c r="AR2424" s="5"/>
      <c r="AS2424" s="5"/>
      <c r="AT2424" s="5"/>
      <c r="AU2424" s="5"/>
      <c r="AV2424" s="28"/>
      <c r="AW2424" s="28"/>
    </row>
    <row r="2425" spans="2:49" ht="15.6" x14ac:dyDescent="0.3">
      <c r="B2425" s="9"/>
      <c r="C2425" s="9"/>
      <c r="D2425" s="9"/>
      <c r="E2425" s="9"/>
      <c r="F2425" s="9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5"/>
      <c r="Z2425" s="5"/>
      <c r="AA2425" s="5"/>
      <c r="AB2425" s="5"/>
      <c r="AC2425" s="5"/>
      <c r="AD2425" s="5"/>
      <c r="AE2425" s="5"/>
      <c r="AF2425" s="5"/>
      <c r="AG2425" s="5"/>
      <c r="AH2425" s="5"/>
      <c r="AI2425" s="5"/>
      <c r="AJ2425" s="5"/>
      <c r="AK2425" s="5"/>
      <c r="AL2425" s="5"/>
      <c r="AM2425" s="5"/>
      <c r="AN2425" s="5"/>
      <c r="AO2425" s="5"/>
      <c r="AP2425" s="5"/>
      <c r="AQ2425" s="5"/>
      <c r="AR2425" s="5"/>
      <c r="AS2425" s="5"/>
      <c r="AT2425" s="5"/>
      <c r="AU2425" s="5"/>
      <c r="AV2425" s="28"/>
      <c r="AW2425" s="28"/>
    </row>
    <row r="2426" spans="2:49" ht="15.6" x14ac:dyDescent="0.3">
      <c r="B2426" s="9"/>
      <c r="C2426" s="9"/>
      <c r="D2426" s="9"/>
      <c r="E2426" s="9"/>
      <c r="F2426" s="9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5"/>
      <c r="Z2426" s="5"/>
      <c r="AA2426" s="5"/>
      <c r="AB2426" s="5"/>
      <c r="AC2426" s="5"/>
      <c r="AD2426" s="5"/>
      <c r="AE2426" s="5"/>
      <c r="AF2426" s="5"/>
      <c r="AG2426" s="5"/>
      <c r="AH2426" s="5"/>
      <c r="AI2426" s="5"/>
      <c r="AJ2426" s="5"/>
      <c r="AK2426" s="5"/>
      <c r="AL2426" s="5"/>
      <c r="AM2426" s="5"/>
      <c r="AN2426" s="5"/>
      <c r="AO2426" s="5"/>
      <c r="AP2426" s="5"/>
      <c r="AQ2426" s="5"/>
      <c r="AR2426" s="5"/>
      <c r="AS2426" s="5"/>
      <c r="AT2426" s="5"/>
      <c r="AU2426" s="5"/>
      <c r="AV2426" s="28"/>
      <c r="AW2426" s="28"/>
    </row>
    <row r="2427" spans="2:49" ht="15.6" x14ac:dyDescent="0.3">
      <c r="B2427" s="9"/>
      <c r="C2427" s="9"/>
      <c r="D2427" s="9"/>
      <c r="E2427" s="9"/>
      <c r="F2427" s="9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5"/>
      <c r="Z2427" s="5"/>
      <c r="AA2427" s="5"/>
      <c r="AB2427" s="5"/>
      <c r="AC2427" s="5"/>
      <c r="AD2427" s="5"/>
      <c r="AE2427" s="5"/>
      <c r="AF2427" s="5"/>
      <c r="AG2427" s="5"/>
      <c r="AH2427" s="5"/>
      <c r="AI2427" s="5"/>
      <c r="AJ2427" s="5"/>
      <c r="AK2427" s="5"/>
      <c r="AL2427" s="5"/>
      <c r="AM2427" s="5"/>
      <c r="AN2427" s="5"/>
      <c r="AO2427" s="5"/>
      <c r="AP2427" s="5"/>
      <c r="AQ2427" s="5"/>
      <c r="AR2427" s="5"/>
      <c r="AS2427" s="5"/>
      <c r="AT2427" s="5"/>
      <c r="AU2427" s="5"/>
      <c r="AV2427" s="28"/>
      <c r="AW2427" s="28"/>
    </row>
    <row r="2428" spans="2:49" ht="15.6" x14ac:dyDescent="0.3">
      <c r="B2428" s="9"/>
      <c r="C2428" s="9"/>
      <c r="D2428" s="9"/>
      <c r="E2428" s="9"/>
      <c r="F2428" s="9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5"/>
      <c r="Z2428" s="5"/>
      <c r="AA2428" s="5"/>
      <c r="AB2428" s="5"/>
      <c r="AC2428" s="5"/>
      <c r="AD2428" s="5"/>
      <c r="AE2428" s="5"/>
      <c r="AF2428" s="5"/>
      <c r="AG2428" s="5"/>
      <c r="AH2428" s="5"/>
      <c r="AI2428" s="5"/>
      <c r="AJ2428" s="5"/>
      <c r="AK2428" s="5"/>
      <c r="AL2428" s="5"/>
      <c r="AM2428" s="5"/>
      <c r="AN2428" s="5"/>
      <c r="AO2428" s="5"/>
      <c r="AP2428" s="5"/>
      <c r="AQ2428" s="5"/>
      <c r="AR2428" s="5"/>
      <c r="AS2428" s="5"/>
      <c r="AT2428" s="5"/>
      <c r="AU2428" s="5"/>
      <c r="AV2428" s="28"/>
      <c r="AW2428" s="28"/>
    </row>
    <row r="2429" spans="2:49" ht="15.6" x14ac:dyDescent="0.3">
      <c r="B2429" s="9"/>
      <c r="C2429" s="9"/>
      <c r="D2429" s="9"/>
      <c r="E2429" s="9"/>
      <c r="F2429" s="9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5"/>
      <c r="Z2429" s="5"/>
      <c r="AA2429" s="5"/>
      <c r="AB2429" s="5"/>
      <c r="AC2429" s="5"/>
      <c r="AD2429" s="5"/>
      <c r="AE2429" s="5"/>
      <c r="AF2429" s="5"/>
      <c r="AG2429" s="5"/>
      <c r="AH2429" s="5"/>
      <c r="AI2429" s="5"/>
      <c r="AJ2429" s="5"/>
      <c r="AK2429" s="5"/>
      <c r="AL2429" s="5"/>
      <c r="AM2429" s="5"/>
      <c r="AN2429" s="5"/>
      <c r="AO2429" s="5"/>
      <c r="AP2429" s="5"/>
      <c r="AQ2429" s="5"/>
      <c r="AR2429" s="5"/>
      <c r="AS2429" s="5"/>
      <c r="AT2429" s="5"/>
      <c r="AU2429" s="5"/>
      <c r="AV2429" s="28"/>
      <c r="AW2429" s="28"/>
    </row>
    <row r="2430" spans="2:49" ht="15.6" x14ac:dyDescent="0.3">
      <c r="B2430" s="9"/>
      <c r="C2430" s="9"/>
      <c r="D2430" s="9"/>
      <c r="E2430" s="9"/>
      <c r="F2430" s="9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  <c r="AA2430" s="5"/>
      <c r="AB2430" s="5"/>
      <c r="AC2430" s="5"/>
      <c r="AD2430" s="5"/>
      <c r="AE2430" s="5"/>
      <c r="AF2430" s="5"/>
      <c r="AG2430" s="5"/>
      <c r="AH2430" s="5"/>
      <c r="AI2430" s="5"/>
      <c r="AJ2430" s="5"/>
      <c r="AK2430" s="5"/>
      <c r="AL2430" s="5"/>
      <c r="AM2430" s="5"/>
      <c r="AN2430" s="5"/>
      <c r="AO2430" s="5"/>
      <c r="AP2430" s="5"/>
      <c r="AQ2430" s="5"/>
      <c r="AR2430" s="5"/>
      <c r="AS2430" s="5"/>
      <c r="AT2430" s="5"/>
      <c r="AU2430" s="5"/>
      <c r="AV2430" s="28"/>
      <c r="AW2430" s="28"/>
    </row>
    <row r="2431" spans="2:49" ht="15.6" x14ac:dyDescent="0.3">
      <c r="B2431" s="9"/>
      <c r="C2431" s="9"/>
      <c r="D2431" s="9"/>
      <c r="E2431" s="9"/>
      <c r="F2431" s="9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  <c r="AA2431" s="5"/>
      <c r="AB2431" s="5"/>
      <c r="AC2431" s="5"/>
      <c r="AD2431" s="5"/>
      <c r="AE2431" s="5"/>
      <c r="AF2431" s="5"/>
      <c r="AG2431" s="5"/>
      <c r="AH2431" s="5"/>
      <c r="AI2431" s="5"/>
      <c r="AJ2431" s="5"/>
      <c r="AK2431" s="5"/>
      <c r="AL2431" s="5"/>
      <c r="AM2431" s="5"/>
      <c r="AN2431" s="5"/>
      <c r="AO2431" s="5"/>
      <c r="AP2431" s="5"/>
      <c r="AQ2431" s="5"/>
      <c r="AR2431" s="5"/>
      <c r="AS2431" s="5"/>
      <c r="AT2431" s="5"/>
      <c r="AU2431" s="5"/>
      <c r="AV2431" s="28"/>
      <c r="AW2431" s="28"/>
    </row>
    <row r="2432" spans="2:49" ht="15.6" x14ac:dyDescent="0.3">
      <c r="B2432" s="9"/>
      <c r="C2432" s="9"/>
      <c r="D2432" s="9"/>
      <c r="E2432" s="9"/>
      <c r="F2432" s="9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5"/>
      <c r="Z2432" s="5"/>
      <c r="AA2432" s="5"/>
      <c r="AB2432" s="5"/>
      <c r="AC2432" s="5"/>
      <c r="AD2432" s="5"/>
      <c r="AE2432" s="5"/>
      <c r="AF2432" s="5"/>
      <c r="AG2432" s="5"/>
      <c r="AH2432" s="5"/>
      <c r="AI2432" s="5"/>
      <c r="AJ2432" s="5"/>
      <c r="AK2432" s="5"/>
      <c r="AL2432" s="5"/>
      <c r="AM2432" s="5"/>
      <c r="AN2432" s="5"/>
      <c r="AO2432" s="5"/>
      <c r="AP2432" s="5"/>
      <c r="AQ2432" s="5"/>
      <c r="AR2432" s="5"/>
      <c r="AS2432" s="5"/>
      <c r="AT2432" s="5"/>
      <c r="AU2432" s="5"/>
      <c r="AV2432" s="28"/>
      <c r="AW2432" s="28"/>
    </row>
    <row r="2433" spans="2:49" ht="15.6" x14ac:dyDescent="0.3">
      <c r="B2433" s="9"/>
      <c r="C2433" s="9"/>
      <c r="D2433" s="9"/>
      <c r="E2433" s="9"/>
      <c r="F2433" s="9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5"/>
      <c r="Z2433" s="5"/>
      <c r="AA2433" s="5"/>
      <c r="AB2433" s="5"/>
      <c r="AC2433" s="5"/>
      <c r="AD2433" s="5"/>
      <c r="AE2433" s="5"/>
      <c r="AF2433" s="5"/>
      <c r="AG2433" s="5"/>
      <c r="AH2433" s="5"/>
      <c r="AI2433" s="5"/>
      <c r="AJ2433" s="5"/>
      <c r="AK2433" s="5"/>
      <c r="AL2433" s="5"/>
      <c r="AM2433" s="5"/>
      <c r="AN2433" s="5"/>
      <c r="AO2433" s="5"/>
      <c r="AP2433" s="5"/>
      <c r="AQ2433" s="5"/>
      <c r="AR2433" s="5"/>
      <c r="AS2433" s="5"/>
      <c r="AT2433" s="5"/>
      <c r="AU2433" s="5"/>
      <c r="AV2433" s="28"/>
      <c r="AW2433" s="28"/>
    </row>
    <row r="2434" spans="2:49" ht="15.6" x14ac:dyDescent="0.3">
      <c r="B2434" s="9"/>
      <c r="C2434" s="9"/>
      <c r="D2434" s="9"/>
      <c r="E2434" s="9"/>
      <c r="F2434" s="9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5"/>
      <c r="Z2434" s="5"/>
      <c r="AA2434" s="5"/>
      <c r="AB2434" s="5"/>
      <c r="AC2434" s="5"/>
      <c r="AD2434" s="5"/>
      <c r="AE2434" s="5"/>
      <c r="AF2434" s="5"/>
      <c r="AG2434" s="5"/>
      <c r="AH2434" s="5"/>
      <c r="AI2434" s="5"/>
      <c r="AJ2434" s="5"/>
      <c r="AK2434" s="5"/>
      <c r="AL2434" s="5"/>
      <c r="AM2434" s="5"/>
      <c r="AN2434" s="5"/>
      <c r="AO2434" s="5"/>
      <c r="AP2434" s="5"/>
      <c r="AQ2434" s="5"/>
      <c r="AR2434" s="5"/>
      <c r="AS2434" s="5"/>
      <c r="AT2434" s="5"/>
      <c r="AU2434" s="5"/>
      <c r="AV2434" s="28"/>
      <c r="AW2434" s="28"/>
    </row>
    <row r="2435" spans="2:49" ht="15.6" x14ac:dyDescent="0.3">
      <c r="B2435" s="9"/>
      <c r="C2435" s="9"/>
      <c r="D2435" s="9"/>
      <c r="E2435" s="9"/>
      <c r="F2435" s="9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5"/>
      <c r="Z2435" s="5"/>
      <c r="AA2435" s="5"/>
      <c r="AB2435" s="5"/>
      <c r="AC2435" s="5"/>
      <c r="AD2435" s="5"/>
      <c r="AE2435" s="5"/>
      <c r="AF2435" s="5"/>
      <c r="AG2435" s="5"/>
      <c r="AH2435" s="5"/>
      <c r="AI2435" s="5"/>
      <c r="AJ2435" s="5"/>
      <c r="AK2435" s="5"/>
      <c r="AL2435" s="5"/>
      <c r="AM2435" s="5"/>
      <c r="AN2435" s="5"/>
      <c r="AO2435" s="5"/>
      <c r="AP2435" s="5"/>
      <c r="AQ2435" s="5"/>
      <c r="AR2435" s="5"/>
      <c r="AS2435" s="5"/>
      <c r="AT2435" s="5"/>
      <c r="AU2435" s="5"/>
      <c r="AV2435" s="28"/>
      <c r="AW2435" s="28"/>
    </row>
    <row r="2436" spans="2:49" ht="15.6" x14ac:dyDescent="0.3">
      <c r="B2436" s="9"/>
      <c r="C2436" s="9"/>
      <c r="D2436" s="9"/>
      <c r="E2436" s="9"/>
      <c r="F2436" s="9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5"/>
      <c r="Z2436" s="5"/>
      <c r="AA2436" s="5"/>
      <c r="AB2436" s="5"/>
      <c r="AC2436" s="5"/>
      <c r="AD2436" s="5"/>
      <c r="AE2436" s="5"/>
      <c r="AF2436" s="5"/>
      <c r="AG2436" s="5"/>
      <c r="AH2436" s="5"/>
      <c r="AI2436" s="5"/>
      <c r="AJ2436" s="5"/>
      <c r="AK2436" s="5"/>
      <c r="AL2436" s="5"/>
      <c r="AM2436" s="5"/>
      <c r="AN2436" s="5"/>
      <c r="AO2436" s="5"/>
      <c r="AP2436" s="5"/>
      <c r="AQ2436" s="5"/>
      <c r="AR2436" s="5"/>
      <c r="AS2436" s="5"/>
      <c r="AT2436" s="5"/>
      <c r="AU2436" s="5"/>
      <c r="AV2436" s="28"/>
      <c r="AW2436" s="28"/>
    </row>
    <row r="2437" spans="2:49" ht="15.6" x14ac:dyDescent="0.3">
      <c r="B2437" s="9"/>
      <c r="C2437" s="9"/>
      <c r="D2437" s="9"/>
      <c r="E2437" s="9"/>
      <c r="F2437" s="9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5"/>
      <c r="Z2437" s="5"/>
      <c r="AA2437" s="5"/>
      <c r="AB2437" s="5"/>
      <c r="AC2437" s="5"/>
      <c r="AD2437" s="5"/>
      <c r="AE2437" s="5"/>
      <c r="AF2437" s="5"/>
      <c r="AG2437" s="5"/>
      <c r="AH2437" s="5"/>
      <c r="AI2437" s="5"/>
      <c r="AJ2437" s="5"/>
      <c r="AK2437" s="5"/>
      <c r="AL2437" s="5"/>
      <c r="AM2437" s="5"/>
      <c r="AN2437" s="5"/>
      <c r="AO2437" s="5"/>
      <c r="AP2437" s="5"/>
      <c r="AQ2437" s="5"/>
      <c r="AR2437" s="5"/>
      <c r="AS2437" s="5"/>
      <c r="AT2437" s="5"/>
      <c r="AU2437" s="5"/>
      <c r="AV2437" s="28"/>
      <c r="AW2437" s="28"/>
    </row>
    <row r="2438" spans="2:49" ht="15.6" x14ac:dyDescent="0.3">
      <c r="B2438" s="9"/>
      <c r="C2438" s="9"/>
      <c r="D2438" s="9"/>
      <c r="E2438" s="9"/>
      <c r="F2438" s="9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  <c r="AA2438" s="5"/>
      <c r="AB2438" s="5"/>
      <c r="AC2438" s="5"/>
      <c r="AD2438" s="5"/>
      <c r="AE2438" s="5"/>
      <c r="AF2438" s="5"/>
      <c r="AG2438" s="5"/>
      <c r="AH2438" s="5"/>
      <c r="AI2438" s="5"/>
      <c r="AJ2438" s="5"/>
      <c r="AK2438" s="5"/>
      <c r="AL2438" s="5"/>
      <c r="AM2438" s="5"/>
      <c r="AN2438" s="5"/>
      <c r="AO2438" s="5"/>
      <c r="AP2438" s="5"/>
      <c r="AQ2438" s="5"/>
      <c r="AR2438" s="5"/>
      <c r="AS2438" s="5"/>
      <c r="AT2438" s="5"/>
      <c r="AU2438" s="5"/>
      <c r="AV2438" s="28"/>
      <c r="AW2438" s="28"/>
    </row>
    <row r="2439" spans="2:49" ht="15.6" x14ac:dyDescent="0.3">
      <c r="B2439" s="9"/>
      <c r="C2439" s="9"/>
      <c r="D2439" s="9"/>
      <c r="E2439" s="9"/>
      <c r="F2439" s="9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  <c r="AA2439" s="5"/>
      <c r="AB2439" s="5"/>
      <c r="AC2439" s="5"/>
      <c r="AD2439" s="5"/>
      <c r="AE2439" s="5"/>
      <c r="AF2439" s="5"/>
      <c r="AG2439" s="5"/>
      <c r="AH2439" s="5"/>
      <c r="AI2439" s="5"/>
      <c r="AJ2439" s="5"/>
      <c r="AK2439" s="5"/>
      <c r="AL2439" s="5"/>
      <c r="AM2439" s="5"/>
      <c r="AN2439" s="5"/>
      <c r="AO2439" s="5"/>
      <c r="AP2439" s="5"/>
      <c r="AQ2439" s="5"/>
      <c r="AR2439" s="5"/>
      <c r="AS2439" s="5"/>
      <c r="AT2439" s="5"/>
      <c r="AU2439" s="5"/>
      <c r="AV2439" s="28"/>
      <c r="AW2439" s="28"/>
    </row>
    <row r="2440" spans="2:49" ht="15.6" x14ac:dyDescent="0.3">
      <c r="B2440" s="9"/>
      <c r="C2440" s="9"/>
      <c r="D2440" s="9"/>
      <c r="E2440" s="9"/>
      <c r="F2440" s="9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  <c r="AA2440" s="5"/>
      <c r="AB2440" s="5"/>
      <c r="AC2440" s="5"/>
      <c r="AD2440" s="5"/>
      <c r="AE2440" s="5"/>
      <c r="AF2440" s="5"/>
      <c r="AG2440" s="5"/>
      <c r="AH2440" s="5"/>
      <c r="AI2440" s="5"/>
      <c r="AJ2440" s="5"/>
      <c r="AK2440" s="5"/>
      <c r="AL2440" s="5"/>
      <c r="AM2440" s="5"/>
      <c r="AN2440" s="5"/>
      <c r="AO2440" s="5"/>
      <c r="AP2440" s="5"/>
      <c r="AQ2440" s="5"/>
      <c r="AR2440" s="5"/>
      <c r="AS2440" s="5"/>
      <c r="AT2440" s="5"/>
      <c r="AU2440" s="5"/>
      <c r="AV2440" s="28"/>
      <c r="AW2440" s="28"/>
    </row>
    <row r="2441" spans="2:49" ht="15.6" x14ac:dyDescent="0.3">
      <c r="B2441" s="9"/>
      <c r="C2441" s="9"/>
      <c r="D2441" s="9"/>
      <c r="E2441" s="9"/>
      <c r="F2441" s="9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  <c r="AA2441" s="5"/>
      <c r="AB2441" s="5"/>
      <c r="AC2441" s="5"/>
      <c r="AD2441" s="5"/>
      <c r="AE2441" s="5"/>
      <c r="AF2441" s="5"/>
      <c r="AG2441" s="5"/>
      <c r="AH2441" s="5"/>
      <c r="AI2441" s="5"/>
      <c r="AJ2441" s="5"/>
      <c r="AK2441" s="5"/>
      <c r="AL2441" s="5"/>
      <c r="AM2441" s="5"/>
      <c r="AN2441" s="5"/>
      <c r="AO2441" s="5"/>
      <c r="AP2441" s="5"/>
      <c r="AQ2441" s="5"/>
      <c r="AR2441" s="5"/>
      <c r="AS2441" s="5"/>
      <c r="AT2441" s="5"/>
      <c r="AU2441" s="5"/>
      <c r="AV2441" s="28"/>
      <c r="AW2441" s="28"/>
    </row>
    <row r="2442" spans="2:49" ht="15.6" x14ac:dyDescent="0.3">
      <c r="B2442" s="9"/>
      <c r="C2442" s="9"/>
      <c r="D2442" s="9"/>
      <c r="E2442" s="9"/>
      <c r="F2442" s="9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5"/>
      <c r="Z2442" s="5"/>
      <c r="AA2442" s="5"/>
      <c r="AB2442" s="5"/>
      <c r="AC2442" s="5"/>
      <c r="AD2442" s="5"/>
      <c r="AE2442" s="5"/>
      <c r="AF2442" s="5"/>
      <c r="AG2442" s="5"/>
      <c r="AH2442" s="5"/>
      <c r="AI2442" s="5"/>
      <c r="AJ2442" s="5"/>
      <c r="AK2442" s="5"/>
      <c r="AL2442" s="5"/>
      <c r="AM2442" s="5"/>
      <c r="AN2442" s="5"/>
      <c r="AO2442" s="5"/>
      <c r="AP2442" s="5"/>
      <c r="AQ2442" s="5"/>
      <c r="AR2442" s="5"/>
      <c r="AS2442" s="5"/>
      <c r="AT2442" s="5"/>
      <c r="AU2442" s="5"/>
      <c r="AV2442" s="28"/>
      <c r="AW2442" s="28"/>
    </row>
    <row r="2443" spans="2:49" ht="15.6" x14ac:dyDescent="0.3">
      <c r="B2443" s="9"/>
      <c r="C2443" s="9"/>
      <c r="D2443" s="9"/>
      <c r="E2443" s="9"/>
      <c r="F2443" s="9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5"/>
      <c r="Z2443" s="5"/>
      <c r="AA2443" s="5"/>
      <c r="AB2443" s="5"/>
      <c r="AC2443" s="5"/>
      <c r="AD2443" s="5"/>
      <c r="AE2443" s="5"/>
      <c r="AF2443" s="5"/>
      <c r="AG2443" s="5"/>
      <c r="AH2443" s="5"/>
      <c r="AI2443" s="5"/>
      <c r="AJ2443" s="5"/>
      <c r="AK2443" s="5"/>
      <c r="AL2443" s="5"/>
      <c r="AM2443" s="5"/>
      <c r="AN2443" s="5"/>
      <c r="AO2443" s="5"/>
      <c r="AP2443" s="5"/>
      <c r="AQ2443" s="5"/>
      <c r="AR2443" s="5"/>
      <c r="AS2443" s="5"/>
      <c r="AT2443" s="5"/>
      <c r="AU2443" s="5"/>
      <c r="AV2443" s="28"/>
      <c r="AW2443" s="28"/>
    </row>
    <row r="2444" spans="2:49" ht="15.6" x14ac:dyDescent="0.3">
      <c r="B2444" s="9"/>
      <c r="C2444" s="9"/>
      <c r="D2444" s="9"/>
      <c r="E2444" s="9"/>
      <c r="F2444" s="9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5"/>
      <c r="Z2444" s="5"/>
      <c r="AA2444" s="5"/>
      <c r="AB2444" s="5"/>
      <c r="AC2444" s="5"/>
      <c r="AD2444" s="5"/>
      <c r="AE2444" s="5"/>
      <c r="AF2444" s="5"/>
      <c r="AG2444" s="5"/>
      <c r="AH2444" s="5"/>
      <c r="AI2444" s="5"/>
      <c r="AJ2444" s="5"/>
      <c r="AK2444" s="5"/>
      <c r="AL2444" s="5"/>
      <c r="AM2444" s="5"/>
      <c r="AN2444" s="5"/>
      <c r="AO2444" s="5"/>
      <c r="AP2444" s="5"/>
      <c r="AQ2444" s="5"/>
      <c r="AR2444" s="5"/>
      <c r="AS2444" s="5"/>
      <c r="AT2444" s="5"/>
      <c r="AU2444" s="5"/>
      <c r="AV2444" s="28"/>
      <c r="AW2444" s="28"/>
    </row>
    <row r="2445" spans="2:49" ht="15.6" x14ac:dyDescent="0.3">
      <c r="B2445" s="9"/>
      <c r="C2445" s="9"/>
      <c r="D2445" s="9"/>
      <c r="E2445" s="9"/>
      <c r="F2445" s="9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5"/>
      <c r="Z2445" s="5"/>
      <c r="AA2445" s="5"/>
      <c r="AB2445" s="5"/>
      <c r="AC2445" s="5"/>
      <c r="AD2445" s="5"/>
      <c r="AE2445" s="5"/>
      <c r="AF2445" s="5"/>
      <c r="AG2445" s="5"/>
      <c r="AH2445" s="5"/>
      <c r="AI2445" s="5"/>
      <c r="AJ2445" s="5"/>
      <c r="AK2445" s="5"/>
      <c r="AL2445" s="5"/>
      <c r="AM2445" s="5"/>
      <c r="AN2445" s="5"/>
      <c r="AO2445" s="5"/>
      <c r="AP2445" s="5"/>
      <c r="AQ2445" s="5"/>
      <c r="AR2445" s="5"/>
      <c r="AS2445" s="5"/>
      <c r="AT2445" s="5"/>
      <c r="AU2445" s="5"/>
      <c r="AV2445" s="28"/>
      <c r="AW2445" s="28"/>
    </row>
    <row r="2446" spans="2:49" ht="15.6" x14ac:dyDescent="0.3">
      <c r="B2446" s="9"/>
      <c r="C2446" s="9"/>
      <c r="D2446" s="9"/>
      <c r="E2446" s="9"/>
      <c r="F2446" s="9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5"/>
      <c r="Z2446" s="5"/>
      <c r="AA2446" s="5"/>
      <c r="AB2446" s="5"/>
      <c r="AC2446" s="5"/>
      <c r="AD2446" s="5"/>
      <c r="AE2446" s="5"/>
      <c r="AF2446" s="5"/>
      <c r="AG2446" s="5"/>
      <c r="AH2446" s="5"/>
      <c r="AI2446" s="5"/>
      <c r="AJ2446" s="5"/>
      <c r="AK2446" s="5"/>
      <c r="AL2446" s="5"/>
      <c r="AM2446" s="5"/>
      <c r="AN2446" s="5"/>
      <c r="AO2446" s="5"/>
      <c r="AP2446" s="5"/>
      <c r="AQ2446" s="5"/>
      <c r="AR2446" s="5"/>
      <c r="AS2446" s="5"/>
      <c r="AT2446" s="5"/>
      <c r="AU2446" s="5"/>
      <c r="AV2446" s="28"/>
      <c r="AW2446" s="28"/>
    </row>
    <row r="2447" spans="2:49" ht="15.6" x14ac:dyDescent="0.3">
      <c r="B2447" s="9"/>
      <c r="C2447" s="9"/>
      <c r="D2447" s="9"/>
      <c r="E2447" s="9"/>
      <c r="F2447" s="9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5"/>
      <c r="Z2447" s="5"/>
      <c r="AA2447" s="5"/>
      <c r="AB2447" s="5"/>
      <c r="AC2447" s="5"/>
      <c r="AD2447" s="5"/>
      <c r="AE2447" s="5"/>
      <c r="AF2447" s="5"/>
      <c r="AG2447" s="5"/>
      <c r="AH2447" s="5"/>
      <c r="AI2447" s="5"/>
      <c r="AJ2447" s="5"/>
      <c r="AK2447" s="5"/>
      <c r="AL2447" s="5"/>
      <c r="AM2447" s="5"/>
      <c r="AN2447" s="5"/>
      <c r="AO2447" s="5"/>
      <c r="AP2447" s="5"/>
      <c r="AQ2447" s="5"/>
      <c r="AR2447" s="5"/>
      <c r="AS2447" s="5"/>
      <c r="AT2447" s="5"/>
      <c r="AU2447" s="5"/>
      <c r="AV2447" s="28"/>
      <c r="AW2447" s="28"/>
    </row>
    <row r="2448" spans="2:49" ht="15.6" x14ac:dyDescent="0.3">
      <c r="B2448" s="9"/>
      <c r="C2448" s="9"/>
      <c r="D2448" s="9"/>
      <c r="E2448" s="9"/>
      <c r="F2448" s="9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  <c r="AA2448" s="5"/>
      <c r="AB2448" s="5"/>
      <c r="AC2448" s="5"/>
      <c r="AD2448" s="5"/>
      <c r="AE2448" s="5"/>
      <c r="AF2448" s="5"/>
      <c r="AG2448" s="5"/>
      <c r="AH2448" s="5"/>
      <c r="AI2448" s="5"/>
      <c r="AJ2448" s="5"/>
      <c r="AK2448" s="5"/>
      <c r="AL2448" s="5"/>
      <c r="AM2448" s="5"/>
      <c r="AN2448" s="5"/>
      <c r="AO2448" s="5"/>
      <c r="AP2448" s="5"/>
      <c r="AQ2448" s="5"/>
      <c r="AR2448" s="5"/>
      <c r="AS2448" s="5"/>
      <c r="AT2448" s="5"/>
      <c r="AU2448" s="5"/>
      <c r="AV2448" s="28"/>
      <c r="AW2448" s="28"/>
    </row>
    <row r="2449" spans="2:49" ht="15.6" x14ac:dyDescent="0.3">
      <c r="B2449" s="9"/>
      <c r="C2449" s="9"/>
      <c r="D2449" s="9"/>
      <c r="E2449" s="9"/>
      <c r="F2449" s="9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  <c r="AA2449" s="5"/>
      <c r="AB2449" s="5"/>
      <c r="AC2449" s="5"/>
      <c r="AD2449" s="5"/>
      <c r="AE2449" s="5"/>
      <c r="AF2449" s="5"/>
      <c r="AG2449" s="5"/>
      <c r="AH2449" s="5"/>
      <c r="AI2449" s="5"/>
      <c r="AJ2449" s="5"/>
      <c r="AK2449" s="5"/>
      <c r="AL2449" s="5"/>
      <c r="AM2449" s="5"/>
      <c r="AN2449" s="5"/>
      <c r="AO2449" s="5"/>
      <c r="AP2449" s="5"/>
      <c r="AQ2449" s="5"/>
      <c r="AR2449" s="5"/>
      <c r="AS2449" s="5"/>
      <c r="AT2449" s="5"/>
      <c r="AU2449" s="5"/>
      <c r="AV2449" s="28"/>
      <c r="AW2449" s="28"/>
    </row>
    <row r="2450" spans="2:49" ht="15.6" x14ac:dyDescent="0.3">
      <c r="B2450" s="9"/>
      <c r="C2450" s="9"/>
      <c r="D2450" s="9"/>
      <c r="E2450" s="9"/>
      <c r="F2450" s="9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  <c r="AA2450" s="5"/>
      <c r="AB2450" s="5"/>
      <c r="AC2450" s="5"/>
      <c r="AD2450" s="5"/>
      <c r="AE2450" s="5"/>
      <c r="AF2450" s="5"/>
      <c r="AG2450" s="5"/>
      <c r="AH2450" s="5"/>
      <c r="AI2450" s="5"/>
      <c r="AJ2450" s="5"/>
      <c r="AK2450" s="5"/>
      <c r="AL2450" s="5"/>
      <c r="AM2450" s="5"/>
      <c r="AN2450" s="5"/>
      <c r="AO2450" s="5"/>
      <c r="AP2450" s="5"/>
      <c r="AQ2450" s="5"/>
      <c r="AR2450" s="5"/>
      <c r="AS2450" s="5"/>
      <c r="AT2450" s="5"/>
      <c r="AU2450" s="5"/>
      <c r="AV2450" s="28"/>
      <c r="AW2450" s="28"/>
    </row>
    <row r="2451" spans="2:49" ht="15.6" x14ac:dyDescent="0.3">
      <c r="B2451" s="9"/>
      <c r="C2451" s="9"/>
      <c r="D2451" s="9"/>
      <c r="E2451" s="9"/>
      <c r="F2451" s="9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  <c r="AA2451" s="5"/>
      <c r="AB2451" s="5"/>
      <c r="AC2451" s="5"/>
      <c r="AD2451" s="5"/>
      <c r="AE2451" s="5"/>
      <c r="AF2451" s="5"/>
      <c r="AG2451" s="5"/>
      <c r="AH2451" s="5"/>
      <c r="AI2451" s="5"/>
      <c r="AJ2451" s="5"/>
      <c r="AK2451" s="5"/>
      <c r="AL2451" s="5"/>
      <c r="AM2451" s="5"/>
      <c r="AN2451" s="5"/>
      <c r="AO2451" s="5"/>
      <c r="AP2451" s="5"/>
      <c r="AQ2451" s="5"/>
      <c r="AR2451" s="5"/>
      <c r="AS2451" s="5"/>
      <c r="AT2451" s="5"/>
      <c r="AU2451" s="5"/>
      <c r="AV2451" s="28"/>
      <c r="AW2451" s="28"/>
    </row>
    <row r="2452" spans="2:49" ht="15.6" x14ac:dyDescent="0.3">
      <c r="B2452" s="9"/>
      <c r="C2452" s="9"/>
      <c r="D2452" s="9"/>
      <c r="E2452" s="9"/>
      <c r="F2452" s="9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  <c r="AA2452" s="5"/>
      <c r="AB2452" s="5"/>
      <c r="AC2452" s="5"/>
      <c r="AD2452" s="5"/>
      <c r="AE2452" s="5"/>
      <c r="AF2452" s="5"/>
      <c r="AG2452" s="5"/>
      <c r="AH2452" s="5"/>
      <c r="AI2452" s="5"/>
      <c r="AJ2452" s="5"/>
      <c r="AK2452" s="5"/>
      <c r="AL2452" s="5"/>
      <c r="AM2452" s="5"/>
      <c r="AN2452" s="5"/>
      <c r="AO2452" s="5"/>
      <c r="AP2452" s="5"/>
      <c r="AQ2452" s="5"/>
      <c r="AR2452" s="5"/>
      <c r="AS2452" s="5"/>
      <c r="AT2452" s="5"/>
      <c r="AU2452" s="5"/>
      <c r="AV2452" s="28"/>
      <c r="AW2452" s="28"/>
    </row>
    <row r="2453" spans="2:49" ht="15.6" x14ac:dyDescent="0.3">
      <c r="B2453" s="9"/>
      <c r="C2453" s="9"/>
      <c r="D2453" s="9"/>
      <c r="E2453" s="9"/>
      <c r="F2453" s="9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  <c r="AA2453" s="5"/>
      <c r="AB2453" s="5"/>
      <c r="AC2453" s="5"/>
      <c r="AD2453" s="5"/>
      <c r="AE2453" s="5"/>
      <c r="AF2453" s="5"/>
      <c r="AG2453" s="5"/>
      <c r="AH2453" s="5"/>
      <c r="AI2453" s="5"/>
      <c r="AJ2453" s="5"/>
      <c r="AK2453" s="5"/>
      <c r="AL2453" s="5"/>
      <c r="AM2453" s="5"/>
      <c r="AN2453" s="5"/>
      <c r="AO2453" s="5"/>
      <c r="AP2453" s="5"/>
      <c r="AQ2453" s="5"/>
      <c r="AR2453" s="5"/>
      <c r="AS2453" s="5"/>
      <c r="AT2453" s="5"/>
      <c r="AU2453" s="5"/>
      <c r="AV2453" s="28"/>
      <c r="AW2453" s="28"/>
    </row>
    <row r="2454" spans="2:49" ht="15.6" x14ac:dyDescent="0.3">
      <c r="B2454" s="9"/>
      <c r="C2454" s="9"/>
      <c r="D2454" s="9"/>
      <c r="E2454" s="9"/>
      <c r="F2454" s="9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  <c r="AA2454" s="5"/>
      <c r="AB2454" s="5"/>
      <c r="AC2454" s="5"/>
      <c r="AD2454" s="5"/>
      <c r="AE2454" s="5"/>
      <c r="AF2454" s="5"/>
      <c r="AG2454" s="5"/>
      <c r="AH2454" s="5"/>
      <c r="AI2454" s="5"/>
      <c r="AJ2454" s="5"/>
      <c r="AK2454" s="5"/>
      <c r="AL2454" s="5"/>
      <c r="AM2454" s="5"/>
      <c r="AN2454" s="5"/>
      <c r="AO2454" s="5"/>
      <c r="AP2454" s="5"/>
      <c r="AQ2454" s="5"/>
      <c r="AR2454" s="5"/>
      <c r="AS2454" s="5"/>
      <c r="AT2454" s="5"/>
      <c r="AU2454" s="5"/>
      <c r="AV2454" s="28"/>
      <c r="AW2454" s="28"/>
    </row>
    <row r="2455" spans="2:49" ht="15.6" x14ac:dyDescent="0.3">
      <c r="B2455" s="9"/>
      <c r="C2455" s="9"/>
      <c r="D2455" s="9"/>
      <c r="E2455" s="9"/>
      <c r="F2455" s="9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  <c r="AA2455" s="5"/>
      <c r="AB2455" s="5"/>
      <c r="AC2455" s="5"/>
      <c r="AD2455" s="5"/>
      <c r="AE2455" s="5"/>
      <c r="AF2455" s="5"/>
      <c r="AG2455" s="5"/>
      <c r="AH2455" s="5"/>
      <c r="AI2455" s="5"/>
      <c r="AJ2455" s="5"/>
      <c r="AK2455" s="5"/>
      <c r="AL2455" s="5"/>
      <c r="AM2455" s="5"/>
      <c r="AN2455" s="5"/>
      <c r="AO2455" s="5"/>
      <c r="AP2455" s="5"/>
      <c r="AQ2455" s="5"/>
      <c r="AR2455" s="5"/>
      <c r="AS2455" s="5"/>
      <c r="AT2455" s="5"/>
      <c r="AU2455" s="5"/>
      <c r="AV2455" s="28"/>
      <c r="AW2455" s="28"/>
    </row>
    <row r="2456" spans="2:49" ht="15.6" x14ac:dyDescent="0.3">
      <c r="B2456" s="9"/>
      <c r="C2456" s="9"/>
      <c r="D2456" s="9"/>
      <c r="E2456" s="9"/>
      <c r="F2456" s="9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  <c r="AA2456" s="5"/>
      <c r="AB2456" s="5"/>
      <c r="AC2456" s="5"/>
      <c r="AD2456" s="5"/>
      <c r="AE2456" s="5"/>
      <c r="AF2456" s="5"/>
      <c r="AG2456" s="5"/>
      <c r="AH2456" s="5"/>
      <c r="AI2456" s="5"/>
      <c r="AJ2456" s="5"/>
      <c r="AK2456" s="5"/>
      <c r="AL2456" s="5"/>
      <c r="AM2456" s="5"/>
      <c r="AN2456" s="5"/>
      <c r="AO2456" s="5"/>
      <c r="AP2456" s="5"/>
      <c r="AQ2456" s="5"/>
      <c r="AR2456" s="5"/>
      <c r="AS2456" s="5"/>
      <c r="AT2456" s="5"/>
      <c r="AU2456" s="5"/>
      <c r="AV2456" s="28"/>
      <c r="AW2456" s="28"/>
    </row>
    <row r="2457" spans="2:49" ht="15.6" x14ac:dyDescent="0.3">
      <c r="B2457" s="9"/>
      <c r="C2457" s="9"/>
      <c r="D2457" s="9"/>
      <c r="E2457" s="9"/>
      <c r="F2457" s="9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  <c r="AA2457" s="5"/>
      <c r="AB2457" s="5"/>
      <c r="AC2457" s="5"/>
      <c r="AD2457" s="5"/>
      <c r="AE2457" s="5"/>
      <c r="AF2457" s="5"/>
      <c r="AG2457" s="5"/>
      <c r="AH2457" s="5"/>
      <c r="AI2457" s="5"/>
      <c r="AJ2457" s="5"/>
      <c r="AK2457" s="5"/>
      <c r="AL2457" s="5"/>
      <c r="AM2457" s="5"/>
      <c r="AN2457" s="5"/>
      <c r="AO2457" s="5"/>
      <c r="AP2457" s="5"/>
      <c r="AQ2457" s="5"/>
      <c r="AR2457" s="5"/>
      <c r="AS2457" s="5"/>
      <c r="AT2457" s="5"/>
      <c r="AU2457" s="5"/>
      <c r="AV2457" s="28"/>
      <c r="AW2457" s="28"/>
    </row>
    <row r="2458" spans="2:49" ht="15.6" x14ac:dyDescent="0.3">
      <c r="B2458" s="9"/>
      <c r="C2458" s="9"/>
      <c r="D2458" s="9"/>
      <c r="E2458" s="9"/>
      <c r="F2458" s="9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  <c r="AA2458" s="5"/>
      <c r="AB2458" s="5"/>
      <c r="AC2458" s="5"/>
      <c r="AD2458" s="5"/>
      <c r="AE2458" s="5"/>
      <c r="AF2458" s="5"/>
      <c r="AG2458" s="5"/>
      <c r="AH2458" s="5"/>
      <c r="AI2458" s="5"/>
      <c r="AJ2458" s="5"/>
      <c r="AK2458" s="5"/>
      <c r="AL2458" s="5"/>
      <c r="AM2458" s="5"/>
      <c r="AN2458" s="5"/>
      <c r="AO2458" s="5"/>
      <c r="AP2458" s="5"/>
      <c r="AQ2458" s="5"/>
      <c r="AR2458" s="5"/>
      <c r="AS2458" s="5"/>
      <c r="AT2458" s="5"/>
      <c r="AU2458" s="5"/>
      <c r="AV2458" s="28"/>
      <c r="AW2458" s="28"/>
    </row>
    <row r="2459" spans="2:49" ht="15.6" x14ac:dyDescent="0.3">
      <c r="B2459" s="9"/>
      <c r="C2459" s="9"/>
      <c r="D2459" s="9"/>
      <c r="E2459" s="9"/>
      <c r="F2459" s="9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  <c r="AA2459" s="5"/>
      <c r="AB2459" s="5"/>
      <c r="AC2459" s="5"/>
      <c r="AD2459" s="5"/>
      <c r="AE2459" s="5"/>
      <c r="AF2459" s="5"/>
      <c r="AG2459" s="5"/>
      <c r="AH2459" s="5"/>
      <c r="AI2459" s="5"/>
      <c r="AJ2459" s="5"/>
      <c r="AK2459" s="5"/>
      <c r="AL2459" s="5"/>
      <c r="AM2459" s="5"/>
      <c r="AN2459" s="5"/>
      <c r="AO2459" s="5"/>
      <c r="AP2459" s="5"/>
      <c r="AQ2459" s="5"/>
      <c r="AR2459" s="5"/>
      <c r="AS2459" s="5"/>
      <c r="AT2459" s="5"/>
      <c r="AU2459" s="5"/>
      <c r="AV2459" s="28"/>
      <c r="AW2459" s="28"/>
    </row>
    <row r="2460" spans="2:49" ht="15.6" x14ac:dyDescent="0.3">
      <c r="B2460" s="9"/>
      <c r="C2460" s="9"/>
      <c r="D2460" s="9"/>
      <c r="E2460" s="9"/>
      <c r="F2460" s="9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  <c r="AA2460" s="5"/>
      <c r="AB2460" s="5"/>
      <c r="AC2460" s="5"/>
      <c r="AD2460" s="5"/>
      <c r="AE2460" s="5"/>
      <c r="AF2460" s="5"/>
      <c r="AG2460" s="5"/>
      <c r="AH2460" s="5"/>
      <c r="AI2460" s="5"/>
      <c r="AJ2460" s="5"/>
      <c r="AK2460" s="5"/>
      <c r="AL2460" s="5"/>
      <c r="AM2460" s="5"/>
      <c r="AN2460" s="5"/>
      <c r="AO2460" s="5"/>
      <c r="AP2460" s="5"/>
      <c r="AQ2460" s="5"/>
      <c r="AR2460" s="5"/>
      <c r="AS2460" s="5"/>
      <c r="AT2460" s="5"/>
      <c r="AU2460" s="5"/>
      <c r="AV2460" s="28"/>
      <c r="AW2460" s="28"/>
    </row>
    <row r="2461" spans="2:49" ht="15.6" x14ac:dyDescent="0.3">
      <c r="B2461" s="9"/>
      <c r="C2461" s="9"/>
      <c r="D2461" s="9"/>
      <c r="E2461" s="9"/>
      <c r="F2461" s="9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  <c r="AA2461" s="5"/>
      <c r="AB2461" s="5"/>
      <c r="AC2461" s="5"/>
      <c r="AD2461" s="5"/>
      <c r="AE2461" s="5"/>
      <c r="AF2461" s="5"/>
      <c r="AG2461" s="5"/>
      <c r="AH2461" s="5"/>
      <c r="AI2461" s="5"/>
      <c r="AJ2461" s="5"/>
      <c r="AK2461" s="5"/>
      <c r="AL2461" s="5"/>
      <c r="AM2461" s="5"/>
      <c r="AN2461" s="5"/>
      <c r="AO2461" s="5"/>
      <c r="AP2461" s="5"/>
      <c r="AQ2461" s="5"/>
      <c r="AR2461" s="5"/>
      <c r="AS2461" s="5"/>
      <c r="AT2461" s="5"/>
      <c r="AU2461" s="5"/>
      <c r="AV2461" s="28"/>
      <c r="AW2461" s="28"/>
    </row>
    <row r="2462" spans="2:49" ht="15.6" x14ac:dyDescent="0.3">
      <c r="B2462" s="9"/>
      <c r="C2462" s="9"/>
      <c r="D2462" s="9"/>
      <c r="E2462" s="9"/>
      <c r="F2462" s="9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  <c r="AA2462" s="5"/>
      <c r="AB2462" s="5"/>
      <c r="AC2462" s="5"/>
      <c r="AD2462" s="5"/>
      <c r="AE2462" s="5"/>
      <c r="AF2462" s="5"/>
      <c r="AG2462" s="5"/>
      <c r="AH2462" s="5"/>
      <c r="AI2462" s="5"/>
      <c r="AJ2462" s="5"/>
      <c r="AK2462" s="5"/>
      <c r="AL2462" s="5"/>
      <c r="AM2462" s="5"/>
      <c r="AN2462" s="5"/>
      <c r="AO2462" s="5"/>
      <c r="AP2462" s="5"/>
      <c r="AQ2462" s="5"/>
      <c r="AR2462" s="5"/>
      <c r="AS2462" s="5"/>
      <c r="AT2462" s="5"/>
      <c r="AU2462" s="5"/>
      <c r="AV2462" s="28"/>
      <c r="AW2462" s="28"/>
    </row>
    <row r="2463" spans="2:49" ht="15.6" x14ac:dyDescent="0.3">
      <c r="B2463" s="9"/>
      <c r="C2463" s="9"/>
      <c r="D2463" s="9"/>
      <c r="E2463" s="9"/>
      <c r="F2463" s="9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  <c r="AA2463" s="5"/>
      <c r="AB2463" s="5"/>
      <c r="AC2463" s="5"/>
      <c r="AD2463" s="5"/>
      <c r="AE2463" s="5"/>
      <c r="AF2463" s="5"/>
      <c r="AG2463" s="5"/>
      <c r="AH2463" s="5"/>
      <c r="AI2463" s="5"/>
      <c r="AJ2463" s="5"/>
      <c r="AK2463" s="5"/>
      <c r="AL2463" s="5"/>
      <c r="AM2463" s="5"/>
      <c r="AN2463" s="5"/>
      <c r="AO2463" s="5"/>
      <c r="AP2463" s="5"/>
      <c r="AQ2463" s="5"/>
      <c r="AR2463" s="5"/>
      <c r="AS2463" s="5"/>
      <c r="AT2463" s="5"/>
      <c r="AU2463" s="5"/>
      <c r="AV2463" s="28"/>
      <c r="AW2463" s="28"/>
    </row>
    <row r="2464" spans="2:49" ht="15.6" x14ac:dyDescent="0.3">
      <c r="B2464" s="9"/>
      <c r="C2464" s="9"/>
      <c r="D2464" s="9"/>
      <c r="E2464" s="9"/>
      <c r="F2464" s="9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  <c r="AA2464" s="5"/>
      <c r="AB2464" s="5"/>
      <c r="AC2464" s="5"/>
      <c r="AD2464" s="5"/>
      <c r="AE2464" s="5"/>
      <c r="AF2464" s="5"/>
      <c r="AG2464" s="5"/>
      <c r="AH2464" s="5"/>
      <c r="AI2464" s="5"/>
      <c r="AJ2464" s="5"/>
      <c r="AK2464" s="5"/>
      <c r="AL2464" s="5"/>
      <c r="AM2464" s="5"/>
      <c r="AN2464" s="5"/>
      <c r="AO2464" s="5"/>
      <c r="AP2464" s="5"/>
      <c r="AQ2464" s="5"/>
      <c r="AR2464" s="5"/>
      <c r="AS2464" s="5"/>
      <c r="AT2464" s="5"/>
      <c r="AU2464" s="5"/>
      <c r="AV2464" s="28"/>
      <c r="AW2464" s="28"/>
    </row>
    <row r="2465" spans="2:49" ht="15.6" x14ac:dyDescent="0.3">
      <c r="B2465" s="9"/>
      <c r="C2465" s="9"/>
      <c r="D2465" s="9"/>
      <c r="E2465" s="9"/>
      <c r="F2465" s="9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  <c r="AA2465" s="5"/>
      <c r="AB2465" s="5"/>
      <c r="AC2465" s="5"/>
      <c r="AD2465" s="5"/>
      <c r="AE2465" s="5"/>
      <c r="AF2465" s="5"/>
      <c r="AG2465" s="5"/>
      <c r="AH2465" s="5"/>
      <c r="AI2465" s="5"/>
      <c r="AJ2465" s="5"/>
      <c r="AK2465" s="5"/>
      <c r="AL2465" s="5"/>
      <c r="AM2465" s="5"/>
      <c r="AN2465" s="5"/>
      <c r="AO2465" s="5"/>
      <c r="AP2465" s="5"/>
      <c r="AQ2465" s="5"/>
      <c r="AR2465" s="5"/>
      <c r="AS2465" s="5"/>
      <c r="AT2465" s="5"/>
      <c r="AU2465" s="5"/>
      <c r="AV2465" s="28"/>
      <c r="AW2465" s="28"/>
    </row>
    <row r="2466" spans="2:49" ht="15.6" x14ac:dyDescent="0.3">
      <c r="B2466" s="9"/>
      <c r="C2466" s="9"/>
      <c r="D2466" s="9"/>
      <c r="E2466" s="9"/>
      <c r="F2466" s="9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  <c r="AA2466" s="5"/>
      <c r="AB2466" s="5"/>
      <c r="AC2466" s="5"/>
      <c r="AD2466" s="5"/>
      <c r="AE2466" s="5"/>
      <c r="AF2466" s="5"/>
      <c r="AG2466" s="5"/>
      <c r="AH2466" s="5"/>
      <c r="AI2466" s="5"/>
      <c r="AJ2466" s="5"/>
      <c r="AK2466" s="5"/>
      <c r="AL2466" s="5"/>
      <c r="AM2466" s="5"/>
      <c r="AN2466" s="5"/>
      <c r="AO2466" s="5"/>
      <c r="AP2466" s="5"/>
      <c r="AQ2466" s="5"/>
      <c r="AR2466" s="5"/>
      <c r="AS2466" s="5"/>
      <c r="AT2466" s="5"/>
      <c r="AU2466" s="5"/>
      <c r="AV2466" s="28"/>
      <c r="AW2466" s="28"/>
    </row>
    <row r="2467" spans="2:49" ht="15.6" x14ac:dyDescent="0.3">
      <c r="B2467" s="9"/>
      <c r="C2467" s="9"/>
      <c r="D2467" s="9"/>
      <c r="E2467" s="9"/>
      <c r="F2467" s="9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  <c r="AA2467" s="5"/>
      <c r="AB2467" s="5"/>
      <c r="AC2467" s="5"/>
      <c r="AD2467" s="5"/>
      <c r="AE2467" s="5"/>
      <c r="AF2467" s="5"/>
      <c r="AG2467" s="5"/>
      <c r="AH2467" s="5"/>
      <c r="AI2467" s="5"/>
      <c r="AJ2467" s="5"/>
      <c r="AK2467" s="5"/>
      <c r="AL2467" s="5"/>
      <c r="AM2467" s="5"/>
      <c r="AN2467" s="5"/>
      <c r="AO2467" s="5"/>
      <c r="AP2467" s="5"/>
      <c r="AQ2467" s="5"/>
      <c r="AR2467" s="5"/>
      <c r="AS2467" s="5"/>
      <c r="AT2467" s="5"/>
      <c r="AU2467" s="5"/>
      <c r="AV2467" s="28"/>
      <c r="AW2467" s="28"/>
    </row>
    <row r="2468" spans="2:49" ht="15.6" x14ac:dyDescent="0.3">
      <c r="B2468" s="9"/>
      <c r="C2468" s="9"/>
      <c r="D2468" s="9"/>
      <c r="E2468" s="9"/>
      <c r="F2468" s="9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  <c r="AA2468" s="5"/>
      <c r="AB2468" s="5"/>
      <c r="AC2468" s="5"/>
      <c r="AD2468" s="5"/>
      <c r="AE2468" s="5"/>
      <c r="AF2468" s="5"/>
      <c r="AG2468" s="5"/>
      <c r="AH2468" s="5"/>
      <c r="AI2468" s="5"/>
      <c r="AJ2468" s="5"/>
      <c r="AK2468" s="5"/>
      <c r="AL2468" s="5"/>
      <c r="AM2468" s="5"/>
      <c r="AN2468" s="5"/>
      <c r="AO2468" s="5"/>
      <c r="AP2468" s="5"/>
      <c r="AQ2468" s="5"/>
      <c r="AR2468" s="5"/>
      <c r="AS2468" s="5"/>
      <c r="AT2468" s="5"/>
      <c r="AU2468" s="5"/>
      <c r="AV2468" s="28"/>
      <c r="AW2468" s="28"/>
    </row>
    <row r="2469" spans="2:49" ht="15.6" x14ac:dyDescent="0.3">
      <c r="B2469" s="9"/>
      <c r="C2469" s="9"/>
      <c r="D2469" s="9"/>
      <c r="E2469" s="9"/>
      <c r="F2469" s="9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  <c r="AA2469" s="5"/>
      <c r="AB2469" s="5"/>
      <c r="AC2469" s="5"/>
      <c r="AD2469" s="5"/>
      <c r="AE2469" s="5"/>
      <c r="AF2469" s="5"/>
      <c r="AG2469" s="5"/>
      <c r="AH2469" s="5"/>
      <c r="AI2469" s="5"/>
      <c r="AJ2469" s="5"/>
      <c r="AK2469" s="5"/>
      <c r="AL2469" s="5"/>
      <c r="AM2469" s="5"/>
      <c r="AN2469" s="5"/>
      <c r="AO2469" s="5"/>
      <c r="AP2469" s="5"/>
      <c r="AQ2469" s="5"/>
      <c r="AR2469" s="5"/>
      <c r="AS2469" s="5"/>
      <c r="AT2469" s="5"/>
      <c r="AU2469" s="5"/>
      <c r="AV2469" s="28"/>
      <c r="AW2469" s="28"/>
    </row>
    <row r="2470" spans="2:49" ht="15.6" x14ac:dyDescent="0.3">
      <c r="B2470" s="9"/>
      <c r="C2470" s="9"/>
      <c r="D2470" s="9"/>
      <c r="E2470" s="9"/>
      <c r="F2470" s="9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  <c r="AA2470" s="5"/>
      <c r="AB2470" s="5"/>
      <c r="AC2470" s="5"/>
      <c r="AD2470" s="5"/>
      <c r="AE2470" s="5"/>
      <c r="AF2470" s="5"/>
      <c r="AG2470" s="5"/>
      <c r="AH2470" s="5"/>
      <c r="AI2470" s="5"/>
      <c r="AJ2470" s="5"/>
      <c r="AK2470" s="5"/>
      <c r="AL2470" s="5"/>
      <c r="AM2470" s="5"/>
      <c r="AN2470" s="5"/>
      <c r="AO2470" s="5"/>
      <c r="AP2470" s="5"/>
      <c r="AQ2470" s="5"/>
      <c r="AR2470" s="5"/>
      <c r="AS2470" s="5"/>
      <c r="AT2470" s="5"/>
      <c r="AU2470" s="5"/>
      <c r="AV2470" s="28"/>
      <c r="AW2470" s="28"/>
    </row>
    <row r="2471" spans="2:49" ht="15.6" x14ac:dyDescent="0.3">
      <c r="B2471" s="9"/>
      <c r="C2471" s="9"/>
      <c r="D2471" s="9"/>
      <c r="E2471" s="9"/>
      <c r="F2471" s="9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  <c r="AA2471" s="5"/>
      <c r="AB2471" s="5"/>
      <c r="AC2471" s="5"/>
      <c r="AD2471" s="5"/>
      <c r="AE2471" s="5"/>
      <c r="AF2471" s="5"/>
      <c r="AG2471" s="5"/>
      <c r="AH2471" s="5"/>
      <c r="AI2471" s="5"/>
      <c r="AJ2471" s="5"/>
      <c r="AK2471" s="5"/>
      <c r="AL2471" s="5"/>
      <c r="AM2471" s="5"/>
      <c r="AN2471" s="5"/>
      <c r="AO2471" s="5"/>
      <c r="AP2471" s="5"/>
      <c r="AQ2471" s="5"/>
      <c r="AR2471" s="5"/>
      <c r="AS2471" s="5"/>
      <c r="AT2471" s="5"/>
      <c r="AU2471" s="5"/>
      <c r="AV2471" s="28"/>
      <c r="AW2471" s="28"/>
    </row>
    <row r="2472" spans="2:49" ht="15.6" x14ac:dyDescent="0.3">
      <c r="B2472" s="9"/>
      <c r="C2472" s="9"/>
      <c r="D2472" s="9"/>
      <c r="E2472" s="9"/>
      <c r="F2472" s="9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  <c r="AA2472" s="5"/>
      <c r="AB2472" s="5"/>
      <c r="AC2472" s="5"/>
      <c r="AD2472" s="5"/>
      <c r="AE2472" s="5"/>
      <c r="AF2472" s="5"/>
      <c r="AG2472" s="5"/>
      <c r="AH2472" s="5"/>
      <c r="AI2472" s="5"/>
      <c r="AJ2472" s="5"/>
      <c r="AK2472" s="5"/>
      <c r="AL2472" s="5"/>
      <c r="AM2472" s="5"/>
      <c r="AN2472" s="5"/>
      <c r="AO2472" s="5"/>
      <c r="AP2472" s="5"/>
      <c r="AQ2472" s="5"/>
      <c r="AR2472" s="5"/>
      <c r="AS2472" s="5"/>
      <c r="AT2472" s="5"/>
      <c r="AU2472" s="5"/>
      <c r="AV2472" s="28"/>
      <c r="AW2472" s="28"/>
    </row>
    <row r="2473" spans="2:49" ht="15.6" x14ac:dyDescent="0.3">
      <c r="B2473" s="9"/>
      <c r="C2473" s="9"/>
      <c r="D2473" s="9"/>
      <c r="E2473" s="9"/>
      <c r="F2473" s="9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  <c r="AA2473" s="5"/>
      <c r="AB2473" s="5"/>
      <c r="AC2473" s="5"/>
      <c r="AD2473" s="5"/>
      <c r="AE2473" s="5"/>
      <c r="AF2473" s="5"/>
      <c r="AG2473" s="5"/>
      <c r="AH2473" s="5"/>
      <c r="AI2473" s="5"/>
      <c r="AJ2473" s="5"/>
      <c r="AK2473" s="5"/>
      <c r="AL2473" s="5"/>
      <c r="AM2473" s="5"/>
      <c r="AN2473" s="5"/>
      <c r="AO2473" s="5"/>
      <c r="AP2473" s="5"/>
      <c r="AQ2473" s="5"/>
      <c r="AR2473" s="5"/>
      <c r="AS2473" s="5"/>
      <c r="AT2473" s="5"/>
      <c r="AU2473" s="5"/>
      <c r="AV2473" s="28"/>
      <c r="AW2473" s="28"/>
    </row>
    <row r="2474" spans="2:49" ht="15.6" x14ac:dyDescent="0.3">
      <c r="B2474" s="9"/>
      <c r="C2474" s="9"/>
      <c r="D2474" s="9"/>
      <c r="E2474" s="9"/>
      <c r="F2474" s="9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  <c r="AA2474" s="5"/>
      <c r="AB2474" s="5"/>
      <c r="AC2474" s="5"/>
      <c r="AD2474" s="5"/>
      <c r="AE2474" s="5"/>
      <c r="AF2474" s="5"/>
      <c r="AG2474" s="5"/>
      <c r="AH2474" s="5"/>
      <c r="AI2474" s="5"/>
      <c r="AJ2474" s="5"/>
      <c r="AK2474" s="5"/>
      <c r="AL2474" s="5"/>
      <c r="AM2474" s="5"/>
      <c r="AN2474" s="5"/>
      <c r="AO2474" s="5"/>
      <c r="AP2474" s="5"/>
      <c r="AQ2474" s="5"/>
      <c r="AR2474" s="5"/>
      <c r="AS2474" s="5"/>
      <c r="AT2474" s="5"/>
      <c r="AU2474" s="5"/>
      <c r="AV2474" s="28"/>
      <c r="AW2474" s="28"/>
    </row>
    <row r="2475" spans="2:49" ht="15.6" x14ac:dyDescent="0.3">
      <c r="B2475" s="9"/>
      <c r="C2475" s="9"/>
      <c r="D2475" s="9"/>
      <c r="E2475" s="9"/>
      <c r="F2475" s="9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  <c r="AA2475" s="5"/>
      <c r="AB2475" s="5"/>
      <c r="AC2475" s="5"/>
      <c r="AD2475" s="5"/>
      <c r="AE2475" s="5"/>
      <c r="AF2475" s="5"/>
      <c r="AG2475" s="5"/>
      <c r="AH2475" s="5"/>
      <c r="AI2475" s="5"/>
      <c r="AJ2475" s="5"/>
      <c r="AK2475" s="5"/>
      <c r="AL2475" s="5"/>
      <c r="AM2475" s="5"/>
      <c r="AN2475" s="5"/>
      <c r="AO2475" s="5"/>
      <c r="AP2475" s="5"/>
      <c r="AQ2475" s="5"/>
      <c r="AR2475" s="5"/>
      <c r="AS2475" s="5"/>
      <c r="AT2475" s="5"/>
      <c r="AU2475" s="5"/>
      <c r="AV2475" s="28"/>
      <c r="AW2475" s="28"/>
    </row>
    <row r="2476" spans="2:49" ht="15.6" x14ac:dyDescent="0.3">
      <c r="B2476" s="9"/>
      <c r="C2476" s="9"/>
      <c r="D2476" s="9"/>
      <c r="E2476" s="9"/>
      <c r="F2476" s="9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  <c r="AA2476" s="5"/>
      <c r="AB2476" s="5"/>
      <c r="AC2476" s="5"/>
      <c r="AD2476" s="5"/>
      <c r="AE2476" s="5"/>
      <c r="AF2476" s="5"/>
      <c r="AG2476" s="5"/>
      <c r="AH2476" s="5"/>
      <c r="AI2476" s="5"/>
      <c r="AJ2476" s="5"/>
      <c r="AK2476" s="5"/>
      <c r="AL2476" s="5"/>
      <c r="AM2476" s="5"/>
      <c r="AN2476" s="5"/>
      <c r="AO2476" s="5"/>
      <c r="AP2476" s="5"/>
      <c r="AQ2476" s="5"/>
      <c r="AR2476" s="5"/>
      <c r="AS2476" s="5"/>
      <c r="AT2476" s="5"/>
      <c r="AU2476" s="5"/>
      <c r="AV2476" s="28"/>
      <c r="AW2476" s="28"/>
    </row>
    <row r="2477" spans="2:49" ht="15.6" x14ac:dyDescent="0.3">
      <c r="B2477" s="9"/>
      <c r="C2477" s="9"/>
      <c r="D2477" s="9"/>
      <c r="E2477" s="9"/>
      <c r="F2477" s="9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  <c r="AA2477" s="5"/>
      <c r="AB2477" s="5"/>
      <c r="AC2477" s="5"/>
      <c r="AD2477" s="5"/>
      <c r="AE2477" s="5"/>
      <c r="AF2477" s="5"/>
      <c r="AG2477" s="5"/>
      <c r="AH2477" s="5"/>
      <c r="AI2477" s="5"/>
      <c r="AJ2477" s="5"/>
      <c r="AK2477" s="5"/>
      <c r="AL2477" s="5"/>
      <c r="AM2477" s="5"/>
      <c r="AN2477" s="5"/>
      <c r="AO2477" s="5"/>
      <c r="AP2477" s="5"/>
      <c r="AQ2477" s="5"/>
      <c r="AR2477" s="5"/>
      <c r="AS2477" s="5"/>
      <c r="AT2477" s="5"/>
      <c r="AU2477" s="5"/>
      <c r="AV2477" s="28"/>
      <c r="AW2477" s="28"/>
    </row>
    <row r="2478" spans="2:49" ht="15.6" x14ac:dyDescent="0.3">
      <c r="B2478" s="9"/>
      <c r="C2478" s="9"/>
      <c r="D2478" s="9"/>
      <c r="E2478" s="9"/>
      <c r="F2478" s="9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  <c r="AA2478" s="5"/>
      <c r="AB2478" s="5"/>
      <c r="AC2478" s="5"/>
      <c r="AD2478" s="5"/>
      <c r="AE2478" s="5"/>
      <c r="AF2478" s="5"/>
      <c r="AG2478" s="5"/>
      <c r="AH2478" s="5"/>
      <c r="AI2478" s="5"/>
      <c r="AJ2478" s="5"/>
      <c r="AK2478" s="5"/>
      <c r="AL2478" s="5"/>
      <c r="AM2478" s="5"/>
      <c r="AN2478" s="5"/>
      <c r="AO2478" s="5"/>
      <c r="AP2478" s="5"/>
      <c r="AQ2478" s="5"/>
      <c r="AR2478" s="5"/>
      <c r="AS2478" s="5"/>
      <c r="AT2478" s="5"/>
      <c r="AU2478" s="5"/>
      <c r="AV2478" s="28"/>
      <c r="AW2478" s="28"/>
    </row>
    <row r="2479" spans="2:49" ht="15.6" x14ac:dyDescent="0.3">
      <c r="B2479" s="9"/>
      <c r="C2479" s="9"/>
      <c r="D2479" s="9"/>
      <c r="E2479" s="9"/>
      <c r="F2479" s="9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  <c r="AA2479" s="5"/>
      <c r="AB2479" s="5"/>
      <c r="AC2479" s="5"/>
      <c r="AD2479" s="5"/>
      <c r="AE2479" s="5"/>
      <c r="AF2479" s="5"/>
      <c r="AG2479" s="5"/>
      <c r="AH2479" s="5"/>
      <c r="AI2479" s="5"/>
      <c r="AJ2479" s="5"/>
      <c r="AK2479" s="5"/>
      <c r="AL2479" s="5"/>
      <c r="AM2479" s="5"/>
      <c r="AN2479" s="5"/>
      <c r="AO2479" s="5"/>
      <c r="AP2479" s="5"/>
      <c r="AQ2479" s="5"/>
      <c r="AR2479" s="5"/>
      <c r="AS2479" s="5"/>
      <c r="AT2479" s="5"/>
      <c r="AU2479" s="5"/>
      <c r="AV2479" s="28"/>
      <c r="AW2479" s="28"/>
    </row>
    <row r="2480" spans="2:49" ht="15.6" x14ac:dyDescent="0.3">
      <c r="B2480" s="9"/>
      <c r="C2480" s="9"/>
      <c r="D2480" s="9"/>
      <c r="E2480" s="9"/>
      <c r="F2480" s="9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  <c r="AA2480" s="5"/>
      <c r="AB2480" s="5"/>
      <c r="AC2480" s="5"/>
      <c r="AD2480" s="5"/>
      <c r="AE2480" s="5"/>
      <c r="AF2480" s="5"/>
      <c r="AG2480" s="5"/>
      <c r="AH2480" s="5"/>
      <c r="AI2480" s="5"/>
      <c r="AJ2480" s="5"/>
      <c r="AK2480" s="5"/>
      <c r="AL2480" s="5"/>
      <c r="AM2480" s="5"/>
      <c r="AN2480" s="5"/>
      <c r="AO2480" s="5"/>
      <c r="AP2480" s="5"/>
      <c r="AQ2480" s="5"/>
      <c r="AR2480" s="5"/>
      <c r="AS2480" s="5"/>
      <c r="AT2480" s="5"/>
      <c r="AU2480" s="5"/>
      <c r="AV2480" s="28"/>
      <c r="AW2480" s="28"/>
    </row>
    <row r="2481" spans="2:49" ht="15.6" x14ac:dyDescent="0.3">
      <c r="B2481" s="9"/>
      <c r="C2481" s="9"/>
      <c r="D2481" s="9"/>
      <c r="E2481" s="9"/>
      <c r="F2481" s="9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  <c r="AA2481" s="5"/>
      <c r="AB2481" s="5"/>
      <c r="AC2481" s="5"/>
      <c r="AD2481" s="5"/>
      <c r="AE2481" s="5"/>
      <c r="AF2481" s="5"/>
      <c r="AG2481" s="5"/>
      <c r="AH2481" s="5"/>
      <c r="AI2481" s="5"/>
      <c r="AJ2481" s="5"/>
      <c r="AK2481" s="5"/>
      <c r="AL2481" s="5"/>
      <c r="AM2481" s="5"/>
      <c r="AN2481" s="5"/>
      <c r="AO2481" s="5"/>
      <c r="AP2481" s="5"/>
      <c r="AQ2481" s="5"/>
      <c r="AR2481" s="5"/>
      <c r="AS2481" s="5"/>
      <c r="AT2481" s="5"/>
      <c r="AU2481" s="5"/>
      <c r="AV2481" s="28"/>
      <c r="AW2481" s="28"/>
    </row>
    <row r="2482" spans="2:49" ht="15.6" x14ac:dyDescent="0.3">
      <c r="B2482" s="9"/>
      <c r="C2482" s="9"/>
      <c r="D2482" s="9"/>
      <c r="E2482" s="9"/>
      <c r="F2482" s="9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  <c r="AA2482" s="5"/>
      <c r="AB2482" s="5"/>
      <c r="AC2482" s="5"/>
      <c r="AD2482" s="5"/>
      <c r="AE2482" s="5"/>
      <c r="AF2482" s="5"/>
      <c r="AG2482" s="5"/>
      <c r="AH2482" s="5"/>
      <c r="AI2482" s="5"/>
      <c r="AJ2482" s="5"/>
      <c r="AK2482" s="5"/>
      <c r="AL2482" s="5"/>
      <c r="AM2482" s="5"/>
      <c r="AN2482" s="5"/>
      <c r="AO2482" s="5"/>
      <c r="AP2482" s="5"/>
      <c r="AQ2482" s="5"/>
      <c r="AR2482" s="5"/>
      <c r="AS2482" s="5"/>
      <c r="AT2482" s="5"/>
      <c r="AU2482" s="5"/>
      <c r="AV2482" s="28"/>
      <c r="AW2482" s="28"/>
    </row>
    <row r="2483" spans="2:49" ht="15.6" x14ac:dyDescent="0.3">
      <c r="B2483" s="9"/>
      <c r="C2483" s="9"/>
      <c r="D2483" s="9"/>
      <c r="E2483" s="9"/>
      <c r="F2483" s="9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  <c r="AA2483" s="5"/>
      <c r="AB2483" s="5"/>
      <c r="AC2483" s="5"/>
      <c r="AD2483" s="5"/>
      <c r="AE2483" s="5"/>
      <c r="AF2483" s="5"/>
      <c r="AG2483" s="5"/>
      <c r="AH2483" s="5"/>
      <c r="AI2483" s="5"/>
      <c r="AJ2483" s="5"/>
      <c r="AK2483" s="5"/>
      <c r="AL2483" s="5"/>
      <c r="AM2483" s="5"/>
      <c r="AN2483" s="5"/>
      <c r="AO2483" s="5"/>
      <c r="AP2483" s="5"/>
      <c r="AQ2483" s="5"/>
      <c r="AR2483" s="5"/>
      <c r="AS2483" s="5"/>
      <c r="AT2483" s="5"/>
      <c r="AU2483" s="5"/>
      <c r="AV2483" s="28"/>
      <c r="AW2483" s="28"/>
    </row>
    <row r="2484" spans="2:49" ht="15.6" x14ac:dyDescent="0.3">
      <c r="B2484" s="9"/>
      <c r="C2484" s="9"/>
      <c r="D2484" s="9"/>
      <c r="E2484" s="9"/>
      <c r="F2484" s="9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  <c r="AA2484" s="5"/>
      <c r="AB2484" s="5"/>
      <c r="AC2484" s="5"/>
      <c r="AD2484" s="5"/>
      <c r="AE2484" s="5"/>
      <c r="AF2484" s="5"/>
      <c r="AG2484" s="5"/>
      <c r="AH2484" s="5"/>
      <c r="AI2484" s="5"/>
      <c r="AJ2484" s="5"/>
      <c r="AK2484" s="5"/>
      <c r="AL2484" s="5"/>
      <c r="AM2484" s="5"/>
      <c r="AN2484" s="5"/>
      <c r="AO2484" s="5"/>
      <c r="AP2484" s="5"/>
      <c r="AQ2484" s="5"/>
      <c r="AR2484" s="5"/>
      <c r="AS2484" s="5"/>
      <c r="AT2484" s="5"/>
      <c r="AU2484" s="5"/>
      <c r="AV2484" s="28"/>
      <c r="AW2484" s="28"/>
    </row>
    <row r="2485" spans="2:49" ht="15.6" x14ac:dyDescent="0.3">
      <c r="B2485" s="9"/>
      <c r="C2485" s="9"/>
      <c r="D2485" s="9"/>
      <c r="E2485" s="9"/>
      <c r="F2485" s="9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  <c r="AA2485" s="5"/>
      <c r="AB2485" s="5"/>
      <c r="AC2485" s="5"/>
      <c r="AD2485" s="5"/>
      <c r="AE2485" s="5"/>
      <c r="AF2485" s="5"/>
      <c r="AG2485" s="5"/>
      <c r="AH2485" s="5"/>
      <c r="AI2485" s="5"/>
      <c r="AJ2485" s="5"/>
      <c r="AK2485" s="5"/>
      <c r="AL2485" s="5"/>
      <c r="AM2485" s="5"/>
      <c r="AN2485" s="5"/>
      <c r="AO2485" s="5"/>
      <c r="AP2485" s="5"/>
      <c r="AQ2485" s="5"/>
      <c r="AR2485" s="5"/>
      <c r="AS2485" s="5"/>
      <c r="AT2485" s="5"/>
      <c r="AU2485" s="5"/>
      <c r="AV2485" s="28"/>
      <c r="AW2485" s="28"/>
    </row>
    <row r="2486" spans="2:49" ht="15.6" x14ac:dyDescent="0.3">
      <c r="B2486" s="9"/>
      <c r="C2486" s="9"/>
      <c r="D2486" s="9"/>
      <c r="E2486" s="9"/>
      <c r="F2486" s="9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  <c r="AA2486" s="5"/>
      <c r="AB2486" s="5"/>
      <c r="AC2486" s="5"/>
      <c r="AD2486" s="5"/>
      <c r="AE2486" s="5"/>
      <c r="AF2486" s="5"/>
      <c r="AG2486" s="5"/>
      <c r="AH2486" s="5"/>
      <c r="AI2486" s="5"/>
      <c r="AJ2486" s="5"/>
      <c r="AK2486" s="5"/>
      <c r="AL2486" s="5"/>
      <c r="AM2486" s="5"/>
      <c r="AN2486" s="5"/>
      <c r="AO2486" s="5"/>
      <c r="AP2486" s="5"/>
      <c r="AQ2486" s="5"/>
      <c r="AR2486" s="5"/>
      <c r="AS2486" s="5"/>
      <c r="AT2486" s="5"/>
      <c r="AU2486" s="5"/>
      <c r="AV2486" s="28"/>
      <c r="AW2486" s="28"/>
    </row>
    <row r="2487" spans="2:49" ht="15.6" x14ac:dyDescent="0.3">
      <c r="B2487" s="9"/>
      <c r="C2487" s="9"/>
      <c r="D2487" s="9"/>
      <c r="E2487" s="9"/>
      <c r="F2487" s="9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  <c r="AA2487" s="5"/>
      <c r="AB2487" s="5"/>
      <c r="AC2487" s="5"/>
      <c r="AD2487" s="5"/>
      <c r="AE2487" s="5"/>
      <c r="AF2487" s="5"/>
      <c r="AG2487" s="5"/>
      <c r="AH2487" s="5"/>
      <c r="AI2487" s="5"/>
      <c r="AJ2487" s="5"/>
      <c r="AK2487" s="5"/>
      <c r="AL2487" s="5"/>
      <c r="AM2487" s="5"/>
      <c r="AN2487" s="5"/>
      <c r="AO2487" s="5"/>
      <c r="AP2487" s="5"/>
      <c r="AQ2487" s="5"/>
      <c r="AR2487" s="5"/>
      <c r="AS2487" s="5"/>
      <c r="AT2487" s="5"/>
      <c r="AU2487" s="5"/>
      <c r="AV2487" s="28"/>
      <c r="AW2487" s="28"/>
    </row>
    <row r="2488" spans="2:49" ht="15.6" x14ac:dyDescent="0.3">
      <c r="B2488" s="9"/>
      <c r="C2488" s="9"/>
      <c r="D2488" s="9"/>
      <c r="E2488" s="9"/>
      <c r="F2488" s="9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  <c r="AA2488" s="5"/>
      <c r="AB2488" s="5"/>
      <c r="AC2488" s="5"/>
      <c r="AD2488" s="5"/>
      <c r="AE2488" s="5"/>
      <c r="AF2488" s="5"/>
      <c r="AG2488" s="5"/>
      <c r="AH2488" s="5"/>
      <c r="AI2488" s="5"/>
      <c r="AJ2488" s="5"/>
      <c r="AK2488" s="5"/>
      <c r="AL2488" s="5"/>
      <c r="AM2488" s="5"/>
      <c r="AN2488" s="5"/>
      <c r="AO2488" s="5"/>
      <c r="AP2488" s="5"/>
      <c r="AQ2488" s="5"/>
      <c r="AR2488" s="5"/>
      <c r="AS2488" s="5"/>
      <c r="AT2488" s="5"/>
      <c r="AU2488" s="5"/>
      <c r="AV2488" s="28"/>
      <c r="AW2488" s="28"/>
    </row>
    <row r="2489" spans="2:49" ht="15.6" x14ac:dyDescent="0.3">
      <c r="B2489" s="9"/>
      <c r="C2489" s="9"/>
      <c r="D2489" s="9"/>
      <c r="E2489" s="9"/>
      <c r="F2489" s="9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  <c r="AA2489" s="5"/>
      <c r="AB2489" s="5"/>
      <c r="AC2489" s="5"/>
      <c r="AD2489" s="5"/>
      <c r="AE2489" s="5"/>
      <c r="AF2489" s="5"/>
      <c r="AG2489" s="5"/>
      <c r="AH2489" s="5"/>
      <c r="AI2489" s="5"/>
      <c r="AJ2489" s="5"/>
      <c r="AK2489" s="5"/>
      <c r="AL2489" s="5"/>
      <c r="AM2489" s="5"/>
      <c r="AN2489" s="5"/>
      <c r="AO2489" s="5"/>
      <c r="AP2489" s="5"/>
      <c r="AQ2489" s="5"/>
      <c r="AR2489" s="5"/>
      <c r="AS2489" s="5"/>
      <c r="AT2489" s="5"/>
      <c r="AU2489" s="5"/>
      <c r="AV2489" s="28"/>
      <c r="AW2489" s="28"/>
    </row>
    <row r="2490" spans="2:49" ht="15.6" x14ac:dyDescent="0.3">
      <c r="B2490" s="9"/>
      <c r="C2490" s="9"/>
      <c r="D2490" s="9"/>
      <c r="E2490" s="9"/>
      <c r="F2490" s="9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  <c r="AA2490" s="5"/>
      <c r="AB2490" s="5"/>
      <c r="AC2490" s="5"/>
      <c r="AD2490" s="5"/>
      <c r="AE2490" s="5"/>
      <c r="AF2490" s="5"/>
      <c r="AG2490" s="5"/>
      <c r="AH2490" s="5"/>
      <c r="AI2490" s="5"/>
      <c r="AJ2490" s="5"/>
      <c r="AK2490" s="5"/>
      <c r="AL2490" s="5"/>
      <c r="AM2490" s="5"/>
      <c r="AN2490" s="5"/>
      <c r="AO2490" s="5"/>
      <c r="AP2490" s="5"/>
      <c r="AQ2490" s="5"/>
      <c r="AR2490" s="5"/>
      <c r="AS2490" s="5"/>
      <c r="AT2490" s="5"/>
      <c r="AU2490" s="5"/>
      <c r="AV2490" s="28"/>
      <c r="AW2490" s="28"/>
    </row>
    <row r="2491" spans="2:49" ht="15.6" x14ac:dyDescent="0.3">
      <c r="B2491" s="9"/>
      <c r="C2491" s="9"/>
      <c r="D2491" s="9"/>
      <c r="E2491" s="9"/>
      <c r="F2491" s="9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  <c r="AA2491" s="5"/>
      <c r="AB2491" s="5"/>
      <c r="AC2491" s="5"/>
      <c r="AD2491" s="5"/>
      <c r="AE2491" s="5"/>
      <c r="AF2491" s="5"/>
      <c r="AG2491" s="5"/>
      <c r="AH2491" s="5"/>
      <c r="AI2491" s="5"/>
      <c r="AJ2491" s="5"/>
      <c r="AK2491" s="5"/>
      <c r="AL2491" s="5"/>
      <c r="AM2491" s="5"/>
      <c r="AN2491" s="5"/>
      <c r="AO2491" s="5"/>
      <c r="AP2491" s="5"/>
      <c r="AQ2491" s="5"/>
      <c r="AR2491" s="5"/>
      <c r="AS2491" s="5"/>
      <c r="AT2491" s="5"/>
      <c r="AU2491" s="5"/>
      <c r="AV2491" s="28"/>
      <c r="AW2491" s="28"/>
    </row>
    <row r="2492" spans="2:49" ht="15.6" x14ac:dyDescent="0.3">
      <c r="B2492" s="9"/>
      <c r="C2492" s="9"/>
      <c r="D2492" s="9"/>
      <c r="E2492" s="9"/>
      <c r="F2492" s="9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  <c r="AA2492" s="5"/>
      <c r="AB2492" s="5"/>
      <c r="AC2492" s="5"/>
      <c r="AD2492" s="5"/>
      <c r="AE2492" s="5"/>
      <c r="AF2492" s="5"/>
      <c r="AG2492" s="5"/>
      <c r="AH2492" s="5"/>
      <c r="AI2492" s="5"/>
      <c r="AJ2492" s="5"/>
      <c r="AK2492" s="5"/>
      <c r="AL2492" s="5"/>
      <c r="AM2492" s="5"/>
      <c r="AN2492" s="5"/>
      <c r="AO2492" s="5"/>
      <c r="AP2492" s="5"/>
      <c r="AQ2492" s="5"/>
      <c r="AR2492" s="5"/>
      <c r="AS2492" s="5"/>
      <c r="AT2492" s="5"/>
      <c r="AU2492" s="5"/>
      <c r="AV2492" s="28"/>
      <c r="AW2492" s="28"/>
    </row>
    <row r="2493" spans="2:49" ht="15.6" x14ac:dyDescent="0.3">
      <c r="B2493" s="9"/>
      <c r="C2493" s="9"/>
      <c r="D2493" s="9"/>
      <c r="E2493" s="9"/>
      <c r="F2493" s="9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  <c r="AA2493" s="5"/>
      <c r="AB2493" s="5"/>
      <c r="AC2493" s="5"/>
      <c r="AD2493" s="5"/>
      <c r="AE2493" s="5"/>
      <c r="AF2493" s="5"/>
      <c r="AG2493" s="5"/>
      <c r="AH2493" s="5"/>
      <c r="AI2493" s="5"/>
      <c r="AJ2493" s="5"/>
      <c r="AK2493" s="5"/>
      <c r="AL2493" s="5"/>
      <c r="AM2493" s="5"/>
      <c r="AN2493" s="5"/>
      <c r="AO2493" s="5"/>
      <c r="AP2493" s="5"/>
      <c r="AQ2493" s="5"/>
      <c r="AR2493" s="5"/>
      <c r="AS2493" s="5"/>
      <c r="AT2493" s="5"/>
      <c r="AU2493" s="5"/>
      <c r="AV2493" s="28"/>
      <c r="AW2493" s="28"/>
    </row>
    <row r="2494" spans="2:49" ht="15.6" x14ac:dyDescent="0.3">
      <c r="B2494" s="9"/>
      <c r="C2494" s="9"/>
      <c r="D2494" s="9"/>
      <c r="E2494" s="9"/>
      <c r="F2494" s="9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  <c r="AA2494" s="5"/>
      <c r="AB2494" s="5"/>
      <c r="AC2494" s="5"/>
      <c r="AD2494" s="5"/>
      <c r="AE2494" s="5"/>
      <c r="AF2494" s="5"/>
      <c r="AG2494" s="5"/>
      <c r="AH2494" s="5"/>
      <c r="AI2494" s="5"/>
      <c r="AJ2494" s="5"/>
      <c r="AK2494" s="5"/>
      <c r="AL2494" s="5"/>
      <c r="AM2494" s="5"/>
      <c r="AN2494" s="5"/>
      <c r="AO2494" s="5"/>
      <c r="AP2494" s="5"/>
      <c r="AQ2494" s="5"/>
      <c r="AR2494" s="5"/>
      <c r="AS2494" s="5"/>
      <c r="AT2494" s="5"/>
      <c r="AU2494" s="5"/>
      <c r="AV2494" s="28"/>
      <c r="AW2494" s="28"/>
    </row>
    <row r="2495" spans="2:49" ht="15.6" x14ac:dyDescent="0.3">
      <c r="B2495" s="9"/>
      <c r="C2495" s="9"/>
      <c r="D2495" s="9"/>
      <c r="E2495" s="9"/>
      <c r="F2495" s="9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  <c r="AA2495" s="5"/>
      <c r="AB2495" s="5"/>
      <c r="AC2495" s="5"/>
      <c r="AD2495" s="5"/>
      <c r="AE2495" s="5"/>
      <c r="AF2495" s="5"/>
      <c r="AG2495" s="5"/>
      <c r="AH2495" s="5"/>
      <c r="AI2495" s="5"/>
      <c r="AJ2495" s="5"/>
      <c r="AK2495" s="5"/>
      <c r="AL2495" s="5"/>
      <c r="AM2495" s="5"/>
      <c r="AN2495" s="5"/>
      <c r="AO2495" s="5"/>
      <c r="AP2495" s="5"/>
      <c r="AQ2495" s="5"/>
      <c r="AR2495" s="5"/>
      <c r="AS2495" s="5"/>
      <c r="AT2495" s="5"/>
      <c r="AU2495" s="5"/>
      <c r="AV2495" s="28"/>
      <c r="AW2495" s="28"/>
    </row>
    <row r="2496" spans="2:49" ht="15.6" x14ac:dyDescent="0.3">
      <c r="B2496" s="9"/>
      <c r="C2496" s="9"/>
      <c r="D2496" s="9"/>
      <c r="E2496" s="9"/>
      <c r="F2496" s="9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  <c r="AA2496" s="5"/>
      <c r="AB2496" s="5"/>
      <c r="AC2496" s="5"/>
      <c r="AD2496" s="5"/>
      <c r="AE2496" s="5"/>
      <c r="AF2496" s="5"/>
      <c r="AG2496" s="5"/>
      <c r="AH2496" s="5"/>
      <c r="AI2496" s="5"/>
      <c r="AJ2496" s="5"/>
      <c r="AK2496" s="5"/>
      <c r="AL2496" s="5"/>
      <c r="AM2496" s="5"/>
      <c r="AN2496" s="5"/>
      <c r="AO2496" s="5"/>
      <c r="AP2496" s="5"/>
      <c r="AQ2496" s="5"/>
      <c r="AR2496" s="5"/>
      <c r="AS2496" s="5"/>
      <c r="AT2496" s="5"/>
      <c r="AU2496" s="5"/>
      <c r="AV2496" s="28"/>
      <c r="AW2496" s="28"/>
    </row>
    <row r="2497" spans="2:49" ht="15.6" x14ac:dyDescent="0.3">
      <c r="B2497" s="9"/>
      <c r="C2497" s="9"/>
      <c r="D2497" s="9"/>
      <c r="E2497" s="9"/>
      <c r="F2497" s="9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  <c r="AA2497" s="5"/>
      <c r="AB2497" s="5"/>
      <c r="AC2497" s="5"/>
      <c r="AD2497" s="5"/>
      <c r="AE2497" s="5"/>
      <c r="AF2497" s="5"/>
      <c r="AG2497" s="5"/>
      <c r="AH2497" s="5"/>
      <c r="AI2497" s="5"/>
      <c r="AJ2497" s="5"/>
      <c r="AK2497" s="5"/>
      <c r="AL2497" s="5"/>
      <c r="AM2497" s="5"/>
      <c r="AN2497" s="5"/>
      <c r="AO2497" s="5"/>
      <c r="AP2497" s="5"/>
      <c r="AQ2497" s="5"/>
      <c r="AR2497" s="5"/>
      <c r="AS2497" s="5"/>
      <c r="AT2497" s="5"/>
      <c r="AU2497" s="5"/>
      <c r="AV2497" s="28"/>
      <c r="AW2497" s="28"/>
    </row>
    <row r="2498" spans="2:49" ht="15.6" x14ac:dyDescent="0.3">
      <c r="B2498" s="9"/>
      <c r="C2498" s="9"/>
      <c r="D2498" s="9"/>
      <c r="E2498" s="9"/>
      <c r="F2498" s="9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  <c r="AA2498" s="5"/>
      <c r="AB2498" s="5"/>
      <c r="AC2498" s="5"/>
      <c r="AD2498" s="5"/>
      <c r="AE2498" s="5"/>
      <c r="AF2498" s="5"/>
      <c r="AG2498" s="5"/>
      <c r="AH2498" s="5"/>
      <c r="AI2498" s="5"/>
      <c r="AJ2498" s="5"/>
      <c r="AK2498" s="5"/>
      <c r="AL2498" s="5"/>
      <c r="AM2498" s="5"/>
      <c r="AN2498" s="5"/>
      <c r="AO2498" s="5"/>
      <c r="AP2498" s="5"/>
      <c r="AQ2498" s="5"/>
      <c r="AR2498" s="5"/>
      <c r="AS2498" s="5"/>
      <c r="AT2498" s="5"/>
      <c r="AU2498" s="5"/>
      <c r="AV2498" s="28"/>
      <c r="AW2498" s="28"/>
    </row>
    <row r="2499" spans="2:49" ht="15.6" x14ac:dyDescent="0.3">
      <c r="B2499" s="9"/>
      <c r="C2499" s="9"/>
      <c r="D2499" s="9"/>
      <c r="E2499" s="9"/>
      <c r="F2499" s="9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  <c r="AA2499" s="5"/>
      <c r="AB2499" s="5"/>
      <c r="AC2499" s="5"/>
      <c r="AD2499" s="5"/>
      <c r="AE2499" s="5"/>
      <c r="AF2499" s="5"/>
      <c r="AG2499" s="5"/>
      <c r="AH2499" s="5"/>
      <c r="AI2499" s="5"/>
      <c r="AJ2499" s="5"/>
      <c r="AK2499" s="5"/>
      <c r="AL2499" s="5"/>
      <c r="AM2499" s="5"/>
      <c r="AN2499" s="5"/>
      <c r="AO2499" s="5"/>
      <c r="AP2499" s="5"/>
      <c r="AQ2499" s="5"/>
      <c r="AR2499" s="5"/>
      <c r="AS2499" s="5"/>
      <c r="AT2499" s="5"/>
      <c r="AU2499" s="5"/>
      <c r="AV2499" s="28"/>
      <c r="AW2499" s="28"/>
    </row>
    <row r="2500" spans="2:49" ht="15.6" x14ac:dyDescent="0.3">
      <c r="B2500" s="9"/>
      <c r="C2500" s="9"/>
      <c r="D2500" s="9"/>
      <c r="E2500" s="9"/>
      <c r="F2500" s="9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  <c r="AA2500" s="5"/>
      <c r="AB2500" s="5"/>
      <c r="AC2500" s="5"/>
      <c r="AD2500" s="5"/>
      <c r="AE2500" s="5"/>
      <c r="AF2500" s="5"/>
      <c r="AG2500" s="5"/>
      <c r="AH2500" s="5"/>
      <c r="AI2500" s="5"/>
      <c r="AJ2500" s="5"/>
      <c r="AK2500" s="5"/>
      <c r="AL2500" s="5"/>
      <c r="AM2500" s="5"/>
      <c r="AN2500" s="5"/>
      <c r="AO2500" s="5"/>
      <c r="AP2500" s="5"/>
      <c r="AQ2500" s="5"/>
      <c r="AR2500" s="5"/>
      <c r="AS2500" s="5"/>
      <c r="AT2500" s="5"/>
      <c r="AU2500" s="5"/>
      <c r="AV2500" s="28"/>
      <c r="AW2500" s="28"/>
    </row>
    <row r="2501" spans="2:49" ht="15.6" x14ac:dyDescent="0.3">
      <c r="B2501" s="9"/>
      <c r="C2501" s="9"/>
      <c r="D2501" s="9"/>
      <c r="E2501" s="9"/>
      <c r="F2501" s="9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  <c r="AA2501" s="5"/>
      <c r="AB2501" s="5"/>
      <c r="AC2501" s="5"/>
      <c r="AD2501" s="5"/>
      <c r="AE2501" s="5"/>
      <c r="AF2501" s="5"/>
      <c r="AG2501" s="5"/>
      <c r="AH2501" s="5"/>
      <c r="AI2501" s="5"/>
      <c r="AJ2501" s="5"/>
      <c r="AK2501" s="5"/>
      <c r="AL2501" s="5"/>
      <c r="AM2501" s="5"/>
      <c r="AN2501" s="5"/>
      <c r="AO2501" s="5"/>
      <c r="AP2501" s="5"/>
      <c r="AQ2501" s="5"/>
      <c r="AR2501" s="5"/>
      <c r="AS2501" s="5"/>
      <c r="AT2501" s="5"/>
      <c r="AU2501" s="5"/>
      <c r="AV2501" s="28"/>
      <c r="AW2501" s="28"/>
    </row>
    <row r="2502" spans="2:49" ht="15.6" x14ac:dyDescent="0.3">
      <c r="B2502" s="9"/>
      <c r="C2502" s="9"/>
      <c r="D2502" s="9"/>
      <c r="E2502" s="9"/>
      <c r="F2502" s="9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  <c r="AA2502" s="5"/>
      <c r="AB2502" s="5"/>
      <c r="AC2502" s="5"/>
      <c r="AD2502" s="5"/>
      <c r="AE2502" s="5"/>
      <c r="AF2502" s="5"/>
      <c r="AG2502" s="5"/>
      <c r="AH2502" s="5"/>
      <c r="AI2502" s="5"/>
      <c r="AJ2502" s="5"/>
      <c r="AK2502" s="5"/>
      <c r="AL2502" s="5"/>
      <c r="AM2502" s="5"/>
      <c r="AN2502" s="5"/>
      <c r="AO2502" s="5"/>
      <c r="AP2502" s="5"/>
      <c r="AQ2502" s="5"/>
      <c r="AR2502" s="5"/>
      <c r="AS2502" s="5"/>
      <c r="AT2502" s="5"/>
      <c r="AU2502" s="5"/>
      <c r="AV2502" s="28"/>
      <c r="AW2502" s="28"/>
    </row>
    <row r="2503" spans="2:49" ht="15.6" x14ac:dyDescent="0.3">
      <c r="B2503" s="9"/>
      <c r="C2503" s="9"/>
      <c r="D2503" s="9"/>
      <c r="E2503" s="9"/>
      <c r="F2503" s="9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  <c r="AA2503" s="5"/>
      <c r="AB2503" s="5"/>
      <c r="AC2503" s="5"/>
      <c r="AD2503" s="5"/>
      <c r="AE2503" s="5"/>
      <c r="AF2503" s="5"/>
      <c r="AG2503" s="5"/>
      <c r="AH2503" s="5"/>
      <c r="AI2503" s="5"/>
      <c r="AJ2503" s="5"/>
      <c r="AK2503" s="5"/>
      <c r="AL2503" s="5"/>
      <c r="AM2503" s="5"/>
      <c r="AN2503" s="5"/>
      <c r="AO2503" s="5"/>
      <c r="AP2503" s="5"/>
      <c r="AQ2503" s="5"/>
      <c r="AR2503" s="5"/>
      <c r="AS2503" s="5"/>
      <c r="AT2503" s="5"/>
      <c r="AU2503" s="5"/>
      <c r="AV2503" s="28"/>
      <c r="AW2503" s="28"/>
    </row>
    <row r="2504" spans="2:49" ht="15.6" x14ac:dyDescent="0.3">
      <c r="B2504" s="9"/>
      <c r="C2504" s="9"/>
      <c r="D2504" s="9"/>
      <c r="E2504" s="9"/>
      <c r="F2504" s="9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  <c r="AA2504" s="5"/>
      <c r="AB2504" s="5"/>
      <c r="AC2504" s="5"/>
      <c r="AD2504" s="5"/>
      <c r="AE2504" s="5"/>
      <c r="AF2504" s="5"/>
      <c r="AG2504" s="5"/>
      <c r="AH2504" s="5"/>
      <c r="AI2504" s="5"/>
      <c r="AJ2504" s="5"/>
      <c r="AK2504" s="5"/>
      <c r="AL2504" s="5"/>
      <c r="AM2504" s="5"/>
      <c r="AN2504" s="5"/>
      <c r="AO2504" s="5"/>
      <c r="AP2504" s="5"/>
      <c r="AQ2504" s="5"/>
      <c r="AR2504" s="5"/>
      <c r="AS2504" s="5"/>
      <c r="AT2504" s="5"/>
      <c r="AU2504" s="5"/>
      <c r="AV2504" s="28"/>
      <c r="AW2504" s="28"/>
    </row>
    <row r="2505" spans="2:49" ht="15.6" x14ac:dyDescent="0.3">
      <c r="B2505" s="9"/>
      <c r="C2505" s="9"/>
      <c r="D2505" s="9"/>
      <c r="E2505" s="9"/>
      <c r="F2505" s="9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  <c r="AA2505" s="5"/>
      <c r="AB2505" s="5"/>
      <c r="AC2505" s="5"/>
      <c r="AD2505" s="5"/>
      <c r="AE2505" s="5"/>
      <c r="AF2505" s="5"/>
      <c r="AG2505" s="5"/>
      <c r="AH2505" s="5"/>
      <c r="AI2505" s="5"/>
      <c r="AJ2505" s="5"/>
      <c r="AK2505" s="5"/>
      <c r="AL2505" s="5"/>
      <c r="AM2505" s="5"/>
      <c r="AN2505" s="5"/>
      <c r="AO2505" s="5"/>
      <c r="AP2505" s="5"/>
      <c r="AQ2505" s="5"/>
      <c r="AR2505" s="5"/>
      <c r="AS2505" s="5"/>
      <c r="AT2505" s="5"/>
      <c r="AU2505" s="5"/>
      <c r="AV2505" s="28"/>
      <c r="AW2505" s="28"/>
    </row>
    <row r="2506" spans="2:49" ht="15.6" x14ac:dyDescent="0.3">
      <c r="B2506" s="9"/>
      <c r="C2506" s="9"/>
      <c r="D2506" s="9"/>
      <c r="E2506" s="9"/>
      <c r="F2506" s="9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  <c r="AA2506" s="5"/>
      <c r="AB2506" s="5"/>
      <c r="AC2506" s="5"/>
      <c r="AD2506" s="5"/>
      <c r="AE2506" s="5"/>
      <c r="AF2506" s="5"/>
      <c r="AG2506" s="5"/>
      <c r="AH2506" s="5"/>
      <c r="AI2506" s="5"/>
      <c r="AJ2506" s="5"/>
      <c r="AK2506" s="5"/>
      <c r="AL2506" s="5"/>
      <c r="AM2506" s="5"/>
      <c r="AN2506" s="5"/>
      <c r="AO2506" s="5"/>
      <c r="AP2506" s="5"/>
      <c r="AQ2506" s="5"/>
      <c r="AR2506" s="5"/>
      <c r="AS2506" s="5"/>
      <c r="AT2506" s="5"/>
      <c r="AU2506" s="5"/>
      <c r="AV2506" s="28"/>
      <c r="AW2506" s="28"/>
    </row>
    <row r="2507" spans="2:49" ht="15.6" x14ac:dyDescent="0.3">
      <c r="B2507" s="9"/>
      <c r="C2507" s="9"/>
      <c r="D2507" s="9"/>
      <c r="E2507" s="9"/>
      <c r="F2507" s="9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  <c r="AA2507" s="5"/>
      <c r="AB2507" s="5"/>
      <c r="AC2507" s="5"/>
      <c r="AD2507" s="5"/>
      <c r="AE2507" s="5"/>
      <c r="AF2507" s="5"/>
      <c r="AG2507" s="5"/>
      <c r="AH2507" s="5"/>
      <c r="AI2507" s="5"/>
      <c r="AJ2507" s="5"/>
      <c r="AK2507" s="5"/>
      <c r="AL2507" s="5"/>
      <c r="AM2507" s="5"/>
      <c r="AN2507" s="5"/>
      <c r="AO2507" s="5"/>
      <c r="AP2507" s="5"/>
      <c r="AQ2507" s="5"/>
      <c r="AR2507" s="5"/>
      <c r="AS2507" s="5"/>
      <c r="AT2507" s="5"/>
      <c r="AU2507" s="5"/>
      <c r="AV2507" s="28"/>
      <c r="AW2507" s="28"/>
    </row>
    <row r="2508" spans="2:49" ht="15.6" x14ac:dyDescent="0.3">
      <c r="B2508" s="9"/>
      <c r="C2508" s="9"/>
      <c r="D2508" s="9"/>
      <c r="E2508" s="9"/>
      <c r="F2508" s="9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  <c r="AA2508" s="5"/>
      <c r="AB2508" s="5"/>
      <c r="AC2508" s="5"/>
      <c r="AD2508" s="5"/>
      <c r="AE2508" s="5"/>
      <c r="AF2508" s="5"/>
      <c r="AG2508" s="5"/>
      <c r="AH2508" s="5"/>
      <c r="AI2508" s="5"/>
      <c r="AJ2508" s="5"/>
      <c r="AK2508" s="5"/>
      <c r="AL2508" s="5"/>
      <c r="AM2508" s="5"/>
      <c r="AN2508" s="5"/>
      <c r="AO2508" s="5"/>
      <c r="AP2508" s="5"/>
      <c r="AQ2508" s="5"/>
      <c r="AR2508" s="5"/>
      <c r="AS2508" s="5"/>
      <c r="AT2508" s="5"/>
      <c r="AU2508" s="5"/>
      <c r="AV2508" s="28"/>
      <c r="AW2508" s="28"/>
    </row>
    <row r="2509" spans="2:49" ht="15.6" x14ac:dyDescent="0.3">
      <c r="B2509" s="9"/>
      <c r="C2509" s="9"/>
      <c r="D2509" s="9"/>
      <c r="E2509" s="9"/>
      <c r="F2509" s="9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  <c r="AA2509" s="5"/>
      <c r="AB2509" s="5"/>
      <c r="AC2509" s="5"/>
      <c r="AD2509" s="5"/>
      <c r="AE2509" s="5"/>
      <c r="AF2509" s="5"/>
      <c r="AG2509" s="5"/>
      <c r="AH2509" s="5"/>
      <c r="AI2509" s="5"/>
      <c r="AJ2509" s="5"/>
      <c r="AK2509" s="5"/>
      <c r="AL2509" s="5"/>
      <c r="AM2509" s="5"/>
      <c r="AN2509" s="5"/>
      <c r="AO2509" s="5"/>
      <c r="AP2509" s="5"/>
      <c r="AQ2509" s="5"/>
      <c r="AR2509" s="5"/>
      <c r="AS2509" s="5"/>
      <c r="AT2509" s="5"/>
      <c r="AU2509" s="5"/>
      <c r="AV2509" s="28"/>
      <c r="AW2509" s="28"/>
    </row>
    <row r="2510" spans="2:49" ht="15.6" x14ac:dyDescent="0.3">
      <c r="B2510" s="9"/>
      <c r="C2510" s="9"/>
      <c r="D2510" s="9"/>
      <c r="E2510" s="9"/>
      <c r="F2510" s="9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  <c r="AA2510" s="5"/>
      <c r="AB2510" s="5"/>
      <c r="AC2510" s="5"/>
      <c r="AD2510" s="5"/>
      <c r="AE2510" s="5"/>
      <c r="AF2510" s="5"/>
      <c r="AG2510" s="5"/>
      <c r="AH2510" s="5"/>
      <c r="AI2510" s="5"/>
      <c r="AJ2510" s="5"/>
      <c r="AK2510" s="5"/>
      <c r="AL2510" s="5"/>
      <c r="AM2510" s="5"/>
      <c r="AN2510" s="5"/>
      <c r="AO2510" s="5"/>
      <c r="AP2510" s="5"/>
      <c r="AQ2510" s="5"/>
      <c r="AR2510" s="5"/>
      <c r="AS2510" s="5"/>
      <c r="AT2510" s="5"/>
      <c r="AU2510" s="5"/>
      <c r="AV2510" s="28"/>
      <c r="AW2510" s="28"/>
    </row>
    <row r="2511" spans="2:49" ht="15.6" x14ac:dyDescent="0.3">
      <c r="B2511" s="9"/>
      <c r="C2511" s="9"/>
      <c r="D2511" s="9"/>
      <c r="E2511" s="9"/>
      <c r="F2511" s="9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  <c r="AA2511" s="5"/>
      <c r="AB2511" s="5"/>
      <c r="AC2511" s="5"/>
      <c r="AD2511" s="5"/>
      <c r="AE2511" s="5"/>
      <c r="AF2511" s="5"/>
      <c r="AG2511" s="5"/>
      <c r="AH2511" s="5"/>
      <c r="AI2511" s="5"/>
      <c r="AJ2511" s="5"/>
      <c r="AK2511" s="5"/>
      <c r="AL2511" s="5"/>
      <c r="AM2511" s="5"/>
      <c r="AN2511" s="5"/>
      <c r="AO2511" s="5"/>
      <c r="AP2511" s="5"/>
      <c r="AQ2511" s="5"/>
      <c r="AR2511" s="5"/>
      <c r="AS2511" s="5"/>
      <c r="AT2511" s="5"/>
      <c r="AU2511" s="5"/>
      <c r="AV2511" s="28"/>
      <c r="AW2511" s="28"/>
    </row>
    <row r="2512" spans="2:49" ht="15.6" x14ac:dyDescent="0.3">
      <c r="B2512" s="9"/>
      <c r="C2512" s="9"/>
      <c r="D2512" s="9"/>
      <c r="E2512" s="9"/>
      <c r="F2512" s="9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  <c r="AA2512" s="5"/>
      <c r="AB2512" s="5"/>
      <c r="AC2512" s="5"/>
      <c r="AD2512" s="5"/>
      <c r="AE2512" s="5"/>
      <c r="AF2512" s="5"/>
      <c r="AG2512" s="5"/>
      <c r="AH2512" s="5"/>
      <c r="AI2512" s="5"/>
      <c r="AJ2512" s="5"/>
      <c r="AK2512" s="5"/>
      <c r="AL2512" s="5"/>
      <c r="AM2512" s="5"/>
      <c r="AN2512" s="5"/>
      <c r="AO2512" s="5"/>
      <c r="AP2512" s="5"/>
      <c r="AQ2512" s="5"/>
      <c r="AR2512" s="5"/>
      <c r="AS2512" s="5"/>
      <c r="AT2512" s="5"/>
      <c r="AU2512" s="5"/>
      <c r="AV2512" s="28"/>
      <c r="AW2512" s="28"/>
    </row>
    <row r="2513" spans="2:49" ht="15.6" x14ac:dyDescent="0.3">
      <c r="B2513" s="9"/>
      <c r="C2513" s="9"/>
      <c r="D2513" s="9"/>
      <c r="E2513" s="9"/>
      <c r="F2513" s="9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  <c r="AA2513" s="5"/>
      <c r="AB2513" s="5"/>
      <c r="AC2513" s="5"/>
      <c r="AD2513" s="5"/>
      <c r="AE2513" s="5"/>
      <c r="AF2513" s="5"/>
      <c r="AG2513" s="5"/>
      <c r="AH2513" s="5"/>
      <c r="AI2513" s="5"/>
      <c r="AJ2513" s="5"/>
      <c r="AK2513" s="5"/>
      <c r="AL2513" s="5"/>
      <c r="AM2513" s="5"/>
      <c r="AN2513" s="5"/>
      <c r="AO2513" s="5"/>
      <c r="AP2513" s="5"/>
      <c r="AQ2513" s="5"/>
      <c r="AR2513" s="5"/>
      <c r="AS2513" s="5"/>
      <c r="AT2513" s="5"/>
      <c r="AU2513" s="5"/>
      <c r="AV2513" s="28"/>
      <c r="AW2513" s="28"/>
    </row>
    <row r="2514" spans="2:49" ht="15.6" x14ac:dyDescent="0.3">
      <c r="B2514" s="9"/>
      <c r="C2514" s="9"/>
      <c r="D2514" s="9"/>
      <c r="E2514" s="9"/>
      <c r="F2514" s="9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  <c r="AA2514" s="5"/>
      <c r="AB2514" s="5"/>
      <c r="AC2514" s="5"/>
      <c r="AD2514" s="5"/>
      <c r="AE2514" s="5"/>
      <c r="AF2514" s="5"/>
      <c r="AG2514" s="5"/>
      <c r="AH2514" s="5"/>
      <c r="AI2514" s="5"/>
      <c r="AJ2514" s="5"/>
      <c r="AK2514" s="5"/>
      <c r="AL2514" s="5"/>
      <c r="AM2514" s="5"/>
      <c r="AN2514" s="5"/>
      <c r="AO2514" s="5"/>
      <c r="AP2514" s="5"/>
      <c r="AQ2514" s="5"/>
      <c r="AR2514" s="5"/>
      <c r="AS2514" s="5"/>
      <c r="AT2514" s="5"/>
      <c r="AU2514" s="5"/>
      <c r="AV2514" s="28"/>
      <c r="AW2514" s="28"/>
    </row>
    <row r="2515" spans="2:49" ht="15.6" x14ac:dyDescent="0.3">
      <c r="B2515" s="9"/>
      <c r="C2515" s="9"/>
      <c r="D2515" s="9"/>
      <c r="E2515" s="9"/>
      <c r="F2515" s="9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  <c r="AA2515" s="5"/>
      <c r="AB2515" s="5"/>
      <c r="AC2515" s="5"/>
      <c r="AD2515" s="5"/>
      <c r="AE2515" s="5"/>
      <c r="AF2515" s="5"/>
      <c r="AG2515" s="5"/>
      <c r="AH2515" s="5"/>
      <c r="AI2515" s="5"/>
      <c r="AJ2515" s="5"/>
      <c r="AK2515" s="5"/>
      <c r="AL2515" s="5"/>
      <c r="AM2515" s="5"/>
      <c r="AN2515" s="5"/>
      <c r="AO2515" s="5"/>
      <c r="AP2515" s="5"/>
      <c r="AQ2515" s="5"/>
      <c r="AR2515" s="5"/>
      <c r="AS2515" s="5"/>
      <c r="AT2515" s="5"/>
      <c r="AU2515" s="5"/>
      <c r="AV2515" s="28"/>
      <c r="AW2515" s="28"/>
    </row>
    <row r="2516" spans="2:49" ht="15.6" x14ac:dyDescent="0.3">
      <c r="B2516" s="9"/>
      <c r="C2516" s="9"/>
      <c r="D2516" s="9"/>
      <c r="E2516" s="9"/>
      <c r="F2516" s="9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  <c r="AA2516" s="5"/>
      <c r="AB2516" s="5"/>
      <c r="AC2516" s="5"/>
      <c r="AD2516" s="5"/>
      <c r="AE2516" s="5"/>
      <c r="AF2516" s="5"/>
      <c r="AG2516" s="5"/>
      <c r="AH2516" s="5"/>
      <c r="AI2516" s="5"/>
      <c r="AJ2516" s="5"/>
      <c r="AK2516" s="5"/>
      <c r="AL2516" s="5"/>
      <c r="AM2516" s="5"/>
      <c r="AN2516" s="5"/>
      <c r="AO2516" s="5"/>
      <c r="AP2516" s="5"/>
      <c r="AQ2516" s="5"/>
      <c r="AR2516" s="5"/>
      <c r="AS2516" s="5"/>
      <c r="AT2516" s="5"/>
      <c r="AU2516" s="5"/>
      <c r="AV2516" s="28"/>
      <c r="AW2516" s="28"/>
    </row>
    <row r="2517" spans="2:49" ht="15.6" x14ac:dyDescent="0.3">
      <c r="B2517" s="9"/>
      <c r="C2517" s="9"/>
      <c r="D2517" s="9"/>
      <c r="E2517" s="9"/>
      <c r="F2517" s="9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  <c r="AA2517" s="5"/>
      <c r="AB2517" s="5"/>
      <c r="AC2517" s="5"/>
      <c r="AD2517" s="5"/>
      <c r="AE2517" s="5"/>
      <c r="AF2517" s="5"/>
      <c r="AG2517" s="5"/>
      <c r="AH2517" s="5"/>
      <c r="AI2517" s="5"/>
      <c r="AJ2517" s="5"/>
      <c r="AK2517" s="5"/>
      <c r="AL2517" s="5"/>
      <c r="AM2517" s="5"/>
      <c r="AN2517" s="5"/>
      <c r="AO2517" s="5"/>
      <c r="AP2517" s="5"/>
      <c r="AQ2517" s="5"/>
      <c r="AR2517" s="5"/>
      <c r="AS2517" s="5"/>
      <c r="AT2517" s="5"/>
      <c r="AU2517" s="5"/>
      <c r="AV2517" s="28"/>
      <c r="AW2517" s="28"/>
    </row>
    <row r="2518" spans="2:49" ht="15.6" x14ac:dyDescent="0.3">
      <c r="B2518" s="9"/>
      <c r="C2518" s="9"/>
      <c r="D2518" s="9"/>
      <c r="E2518" s="9"/>
      <c r="F2518" s="9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  <c r="AA2518" s="5"/>
      <c r="AB2518" s="5"/>
      <c r="AC2518" s="5"/>
      <c r="AD2518" s="5"/>
      <c r="AE2518" s="5"/>
      <c r="AF2518" s="5"/>
      <c r="AG2518" s="5"/>
      <c r="AH2518" s="5"/>
      <c r="AI2518" s="5"/>
      <c r="AJ2518" s="5"/>
      <c r="AK2518" s="5"/>
      <c r="AL2518" s="5"/>
      <c r="AM2518" s="5"/>
      <c r="AN2518" s="5"/>
      <c r="AO2518" s="5"/>
      <c r="AP2518" s="5"/>
      <c r="AQ2518" s="5"/>
      <c r="AR2518" s="5"/>
      <c r="AS2518" s="5"/>
      <c r="AT2518" s="5"/>
      <c r="AU2518" s="5"/>
      <c r="AV2518" s="28"/>
      <c r="AW2518" s="28"/>
    </row>
    <row r="2519" spans="2:49" ht="15.6" x14ac:dyDescent="0.3">
      <c r="B2519" s="9"/>
      <c r="C2519" s="9"/>
      <c r="D2519" s="9"/>
      <c r="E2519" s="9"/>
      <c r="F2519" s="9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  <c r="AA2519" s="5"/>
      <c r="AB2519" s="5"/>
      <c r="AC2519" s="5"/>
      <c r="AD2519" s="5"/>
      <c r="AE2519" s="5"/>
      <c r="AF2519" s="5"/>
      <c r="AG2519" s="5"/>
      <c r="AH2519" s="5"/>
      <c r="AI2519" s="5"/>
      <c r="AJ2519" s="5"/>
      <c r="AK2519" s="5"/>
      <c r="AL2519" s="5"/>
      <c r="AM2519" s="5"/>
      <c r="AN2519" s="5"/>
      <c r="AO2519" s="5"/>
      <c r="AP2519" s="5"/>
      <c r="AQ2519" s="5"/>
      <c r="AR2519" s="5"/>
      <c r="AS2519" s="5"/>
      <c r="AT2519" s="5"/>
      <c r="AU2519" s="5"/>
      <c r="AV2519" s="28"/>
      <c r="AW2519" s="28"/>
    </row>
    <row r="2520" spans="2:49" ht="15.6" x14ac:dyDescent="0.3">
      <c r="B2520" s="9"/>
      <c r="C2520" s="9"/>
      <c r="D2520" s="9"/>
      <c r="E2520" s="9"/>
      <c r="F2520" s="9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  <c r="AA2520" s="5"/>
      <c r="AB2520" s="5"/>
      <c r="AC2520" s="5"/>
      <c r="AD2520" s="5"/>
      <c r="AE2520" s="5"/>
      <c r="AF2520" s="5"/>
      <c r="AG2520" s="5"/>
      <c r="AH2520" s="5"/>
      <c r="AI2520" s="5"/>
      <c r="AJ2520" s="5"/>
      <c r="AK2520" s="5"/>
      <c r="AL2520" s="5"/>
      <c r="AM2520" s="5"/>
      <c r="AN2520" s="5"/>
      <c r="AO2520" s="5"/>
      <c r="AP2520" s="5"/>
      <c r="AQ2520" s="5"/>
      <c r="AR2520" s="5"/>
      <c r="AS2520" s="5"/>
      <c r="AT2520" s="5"/>
      <c r="AU2520" s="5"/>
      <c r="AV2520" s="28"/>
      <c r="AW2520" s="28"/>
    </row>
    <row r="2521" spans="2:49" ht="15.6" x14ac:dyDescent="0.3">
      <c r="B2521" s="9"/>
      <c r="C2521" s="9"/>
      <c r="D2521" s="9"/>
      <c r="E2521" s="9"/>
      <c r="F2521" s="9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  <c r="AA2521" s="5"/>
      <c r="AB2521" s="5"/>
      <c r="AC2521" s="5"/>
      <c r="AD2521" s="5"/>
      <c r="AE2521" s="5"/>
      <c r="AF2521" s="5"/>
      <c r="AG2521" s="5"/>
      <c r="AH2521" s="5"/>
      <c r="AI2521" s="5"/>
      <c r="AJ2521" s="5"/>
      <c r="AK2521" s="5"/>
      <c r="AL2521" s="5"/>
      <c r="AM2521" s="5"/>
      <c r="AN2521" s="5"/>
      <c r="AO2521" s="5"/>
      <c r="AP2521" s="5"/>
      <c r="AQ2521" s="5"/>
      <c r="AR2521" s="5"/>
      <c r="AS2521" s="5"/>
      <c r="AT2521" s="5"/>
      <c r="AU2521" s="5"/>
      <c r="AV2521" s="28"/>
      <c r="AW2521" s="28"/>
    </row>
    <row r="2522" spans="2:49" ht="15.6" x14ac:dyDescent="0.3">
      <c r="B2522" s="9"/>
      <c r="C2522" s="9"/>
      <c r="D2522" s="9"/>
      <c r="E2522" s="9"/>
      <c r="F2522" s="9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  <c r="AA2522" s="5"/>
      <c r="AB2522" s="5"/>
      <c r="AC2522" s="5"/>
      <c r="AD2522" s="5"/>
      <c r="AE2522" s="5"/>
      <c r="AF2522" s="5"/>
      <c r="AG2522" s="5"/>
      <c r="AH2522" s="5"/>
      <c r="AI2522" s="5"/>
      <c r="AJ2522" s="5"/>
      <c r="AK2522" s="5"/>
      <c r="AL2522" s="5"/>
      <c r="AM2522" s="5"/>
      <c r="AN2522" s="5"/>
      <c r="AO2522" s="5"/>
      <c r="AP2522" s="5"/>
      <c r="AQ2522" s="5"/>
      <c r="AR2522" s="5"/>
      <c r="AS2522" s="5"/>
      <c r="AT2522" s="5"/>
      <c r="AU2522" s="5"/>
      <c r="AV2522" s="28"/>
      <c r="AW2522" s="28"/>
    </row>
    <row r="2523" spans="2:49" ht="15.6" x14ac:dyDescent="0.3">
      <c r="B2523" s="9"/>
      <c r="C2523" s="9"/>
      <c r="D2523" s="9"/>
      <c r="E2523" s="9"/>
      <c r="F2523" s="9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  <c r="AA2523" s="5"/>
      <c r="AB2523" s="5"/>
      <c r="AC2523" s="5"/>
      <c r="AD2523" s="5"/>
      <c r="AE2523" s="5"/>
      <c r="AF2523" s="5"/>
      <c r="AG2523" s="5"/>
      <c r="AH2523" s="5"/>
      <c r="AI2523" s="5"/>
      <c r="AJ2523" s="5"/>
      <c r="AK2523" s="5"/>
      <c r="AL2523" s="5"/>
      <c r="AM2523" s="5"/>
      <c r="AN2523" s="5"/>
      <c r="AO2523" s="5"/>
      <c r="AP2523" s="5"/>
      <c r="AQ2523" s="5"/>
      <c r="AR2523" s="5"/>
      <c r="AS2523" s="5"/>
      <c r="AT2523" s="5"/>
      <c r="AU2523" s="5"/>
      <c r="AV2523" s="28"/>
      <c r="AW2523" s="28"/>
    </row>
    <row r="2524" spans="2:49" ht="15.6" x14ac:dyDescent="0.3">
      <c r="B2524" s="9"/>
      <c r="C2524" s="9"/>
      <c r="D2524" s="9"/>
      <c r="E2524" s="9"/>
      <c r="F2524" s="9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  <c r="AA2524" s="5"/>
      <c r="AB2524" s="5"/>
      <c r="AC2524" s="5"/>
      <c r="AD2524" s="5"/>
      <c r="AE2524" s="5"/>
      <c r="AF2524" s="5"/>
      <c r="AG2524" s="5"/>
      <c r="AH2524" s="5"/>
      <c r="AI2524" s="5"/>
      <c r="AJ2524" s="5"/>
      <c r="AK2524" s="5"/>
      <c r="AL2524" s="5"/>
      <c r="AM2524" s="5"/>
      <c r="AN2524" s="5"/>
      <c r="AO2524" s="5"/>
      <c r="AP2524" s="5"/>
      <c r="AQ2524" s="5"/>
      <c r="AR2524" s="5"/>
      <c r="AS2524" s="5"/>
      <c r="AT2524" s="5"/>
      <c r="AU2524" s="5"/>
      <c r="AV2524" s="28"/>
      <c r="AW2524" s="28"/>
    </row>
    <row r="2525" spans="2:49" ht="15.6" x14ac:dyDescent="0.3">
      <c r="B2525" s="9"/>
      <c r="C2525" s="9"/>
      <c r="D2525" s="9"/>
      <c r="E2525" s="9"/>
      <c r="F2525" s="9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  <c r="AA2525" s="5"/>
      <c r="AB2525" s="5"/>
      <c r="AC2525" s="5"/>
      <c r="AD2525" s="5"/>
      <c r="AE2525" s="5"/>
      <c r="AF2525" s="5"/>
      <c r="AG2525" s="5"/>
      <c r="AH2525" s="5"/>
      <c r="AI2525" s="5"/>
      <c r="AJ2525" s="5"/>
      <c r="AK2525" s="5"/>
      <c r="AL2525" s="5"/>
      <c r="AM2525" s="5"/>
      <c r="AN2525" s="5"/>
      <c r="AO2525" s="5"/>
      <c r="AP2525" s="5"/>
      <c r="AQ2525" s="5"/>
      <c r="AR2525" s="5"/>
      <c r="AS2525" s="5"/>
      <c r="AT2525" s="5"/>
      <c r="AU2525" s="5"/>
      <c r="AV2525" s="28"/>
      <c r="AW2525" s="28"/>
    </row>
    <row r="2526" spans="2:49" ht="15.6" x14ac:dyDescent="0.3">
      <c r="B2526" s="9"/>
      <c r="C2526" s="9"/>
      <c r="D2526" s="9"/>
      <c r="E2526" s="9"/>
      <c r="F2526" s="9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  <c r="AA2526" s="5"/>
      <c r="AB2526" s="5"/>
      <c r="AC2526" s="5"/>
      <c r="AD2526" s="5"/>
      <c r="AE2526" s="5"/>
      <c r="AF2526" s="5"/>
      <c r="AG2526" s="5"/>
      <c r="AH2526" s="5"/>
      <c r="AI2526" s="5"/>
      <c r="AJ2526" s="5"/>
      <c r="AK2526" s="5"/>
      <c r="AL2526" s="5"/>
      <c r="AM2526" s="5"/>
      <c r="AN2526" s="5"/>
      <c r="AO2526" s="5"/>
      <c r="AP2526" s="5"/>
      <c r="AQ2526" s="5"/>
      <c r="AR2526" s="5"/>
      <c r="AS2526" s="5"/>
      <c r="AT2526" s="5"/>
      <c r="AU2526" s="5"/>
      <c r="AV2526" s="28"/>
      <c r="AW2526" s="28"/>
    </row>
    <row r="2527" spans="2:49" ht="15.6" x14ac:dyDescent="0.3">
      <c r="B2527" s="9"/>
      <c r="C2527" s="9"/>
      <c r="D2527" s="9"/>
      <c r="E2527" s="9"/>
      <c r="F2527" s="9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  <c r="AA2527" s="5"/>
      <c r="AB2527" s="5"/>
      <c r="AC2527" s="5"/>
      <c r="AD2527" s="5"/>
      <c r="AE2527" s="5"/>
      <c r="AF2527" s="5"/>
      <c r="AG2527" s="5"/>
      <c r="AH2527" s="5"/>
      <c r="AI2527" s="5"/>
      <c r="AJ2527" s="5"/>
      <c r="AK2527" s="5"/>
      <c r="AL2527" s="5"/>
      <c r="AM2527" s="5"/>
      <c r="AN2527" s="5"/>
      <c r="AO2527" s="5"/>
      <c r="AP2527" s="5"/>
      <c r="AQ2527" s="5"/>
      <c r="AR2527" s="5"/>
      <c r="AS2527" s="5"/>
      <c r="AT2527" s="5"/>
      <c r="AU2527" s="5"/>
      <c r="AV2527" s="28"/>
      <c r="AW2527" s="28"/>
    </row>
    <row r="2528" spans="2:49" ht="15.6" x14ac:dyDescent="0.3">
      <c r="B2528" s="9"/>
      <c r="C2528" s="9"/>
      <c r="D2528" s="9"/>
      <c r="E2528" s="9"/>
      <c r="F2528" s="9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  <c r="AJ2528" s="5"/>
      <c r="AK2528" s="5"/>
      <c r="AL2528" s="5"/>
      <c r="AM2528" s="5"/>
      <c r="AN2528" s="5"/>
      <c r="AO2528" s="5"/>
      <c r="AP2528" s="5"/>
      <c r="AQ2528" s="5"/>
      <c r="AR2528" s="5"/>
      <c r="AS2528" s="5"/>
      <c r="AT2528" s="5"/>
      <c r="AU2528" s="5"/>
      <c r="AV2528" s="28"/>
      <c r="AW2528" s="28"/>
    </row>
    <row r="2529" spans="2:49" ht="15.6" x14ac:dyDescent="0.3">
      <c r="B2529" s="9"/>
      <c r="C2529" s="9"/>
      <c r="D2529" s="9"/>
      <c r="E2529" s="9"/>
      <c r="F2529" s="9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  <c r="AJ2529" s="5"/>
      <c r="AK2529" s="5"/>
      <c r="AL2529" s="5"/>
      <c r="AM2529" s="5"/>
      <c r="AN2529" s="5"/>
      <c r="AO2529" s="5"/>
      <c r="AP2529" s="5"/>
      <c r="AQ2529" s="5"/>
      <c r="AR2529" s="5"/>
      <c r="AS2529" s="5"/>
      <c r="AT2529" s="5"/>
      <c r="AU2529" s="5"/>
      <c r="AV2529" s="28"/>
      <c r="AW2529" s="28"/>
    </row>
    <row r="2530" spans="2:49" ht="15.6" x14ac:dyDescent="0.3">
      <c r="B2530" s="9"/>
      <c r="C2530" s="9"/>
      <c r="D2530" s="9"/>
      <c r="E2530" s="9"/>
      <c r="F2530" s="9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  <c r="AJ2530" s="5"/>
      <c r="AK2530" s="5"/>
      <c r="AL2530" s="5"/>
      <c r="AM2530" s="5"/>
      <c r="AN2530" s="5"/>
      <c r="AO2530" s="5"/>
      <c r="AP2530" s="5"/>
      <c r="AQ2530" s="5"/>
      <c r="AR2530" s="5"/>
      <c r="AS2530" s="5"/>
      <c r="AT2530" s="5"/>
      <c r="AU2530" s="5"/>
      <c r="AV2530" s="28"/>
      <c r="AW2530" s="28"/>
    </row>
    <row r="2531" spans="2:49" ht="15.6" x14ac:dyDescent="0.3">
      <c r="B2531" s="9"/>
      <c r="C2531" s="9"/>
      <c r="D2531" s="9"/>
      <c r="E2531" s="9"/>
      <c r="F2531" s="9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  <c r="AJ2531" s="5"/>
      <c r="AK2531" s="5"/>
      <c r="AL2531" s="5"/>
      <c r="AM2531" s="5"/>
      <c r="AN2531" s="5"/>
      <c r="AO2531" s="5"/>
      <c r="AP2531" s="5"/>
      <c r="AQ2531" s="5"/>
      <c r="AR2531" s="5"/>
      <c r="AS2531" s="5"/>
      <c r="AT2531" s="5"/>
      <c r="AU2531" s="5"/>
      <c r="AV2531" s="28"/>
      <c r="AW2531" s="28"/>
    </row>
    <row r="2532" spans="2:49" ht="15.6" x14ac:dyDescent="0.3">
      <c r="B2532" s="9"/>
      <c r="C2532" s="9"/>
      <c r="D2532" s="9"/>
      <c r="E2532" s="9"/>
      <c r="F2532" s="9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  <c r="AJ2532" s="5"/>
      <c r="AK2532" s="5"/>
      <c r="AL2532" s="5"/>
      <c r="AM2532" s="5"/>
      <c r="AN2532" s="5"/>
      <c r="AO2532" s="5"/>
      <c r="AP2532" s="5"/>
      <c r="AQ2532" s="5"/>
      <c r="AR2532" s="5"/>
      <c r="AS2532" s="5"/>
      <c r="AT2532" s="5"/>
      <c r="AU2532" s="5"/>
      <c r="AV2532" s="28"/>
      <c r="AW2532" s="28"/>
    </row>
    <row r="2533" spans="2:49" ht="15.6" x14ac:dyDescent="0.3">
      <c r="B2533" s="9"/>
      <c r="C2533" s="9"/>
      <c r="D2533" s="9"/>
      <c r="E2533" s="9"/>
      <c r="F2533" s="9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  <c r="AJ2533" s="5"/>
      <c r="AK2533" s="5"/>
      <c r="AL2533" s="5"/>
      <c r="AM2533" s="5"/>
      <c r="AN2533" s="5"/>
      <c r="AO2533" s="5"/>
      <c r="AP2533" s="5"/>
      <c r="AQ2533" s="5"/>
      <c r="AR2533" s="5"/>
      <c r="AS2533" s="5"/>
      <c r="AT2533" s="5"/>
      <c r="AU2533" s="5"/>
      <c r="AV2533" s="28"/>
      <c r="AW2533" s="28"/>
    </row>
    <row r="2534" spans="2:49" ht="15.6" x14ac:dyDescent="0.3">
      <c r="B2534" s="9"/>
      <c r="C2534" s="9"/>
      <c r="D2534" s="9"/>
      <c r="E2534" s="9"/>
      <c r="F2534" s="9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  <c r="AJ2534" s="5"/>
      <c r="AK2534" s="5"/>
      <c r="AL2534" s="5"/>
      <c r="AM2534" s="5"/>
      <c r="AN2534" s="5"/>
      <c r="AO2534" s="5"/>
      <c r="AP2534" s="5"/>
      <c r="AQ2534" s="5"/>
      <c r="AR2534" s="5"/>
      <c r="AS2534" s="5"/>
      <c r="AT2534" s="5"/>
      <c r="AU2534" s="5"/>
      <c r="AV2534" s="28"/>
      <c r="AW2534" s="28"/>
    </row>
    <row r="2535" spans="2:49" ht="15.6" x14ac:dyDescent="0.3">
      <c r="B2535" s="9"/>
      <c r="C2535" s="9"/>
      <c r="D2535" s="9"/>
      <c r="E2535" s="9"/>
      <c r="F2535" s="9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  <c r="AJ2535" s="5"/>
      <c r="AK2535" s="5"/>
      <c r="AL2535" s="5"/>
      <c r="AM2535" s="5"/>
      <c r="AN2535" s="5"/>
      <c r="AO2535" s="5"/>
      <c r="AP2535" s="5"/>
      <c r="AQ2535" s="5"/>
      <c r="AR2535" s="5"/>
      <c r="AS2535" s="5"/>
      <c r="AT2535" s="5"/>
      <c r="AU2535" s="5"/>
      <c r="AV2535" s="28"/>
      <c r="AW2535" s="28"/>
    </row>
    <row r="2536" spans="2:49" ht="15.6" x14ac:dyDescent="0.3">
      <c r="B2536" s="9"/>
      <c r="C2536" s="9"/>
      <c r="D2536" s="9"/>
      <c r="E2536" s="9"/>
      <c r="F2536" s="9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  <c r="AJ2536" s="5"/>
      <c r="AK2536" s="5"/>
      <c r="AL2536" s="5"/>
      <c r="AM2536" s="5"/>
      <c r="AN2536" s="5"/>
      <c r="AO2536" s="5"/>
      <c r="AP2536" s="5"/>
      <c r="AQ2536" s="5"/>
      <c r="AR2536" s="5"/>
      <c r="AS2536" s="5"/>
      <c r="AT2536" s="5"/>
      <c r="AU2536" s="5"/>
      <c r="AV2536" s="28"/>
      <c r="AW2536" s="28"/>
    </row>
    <row r="2537" spans="2:49" ht="15.6" x14ac:dyDescent="0.3">
      <c r="B2537" s="9"/>
      <c r="C2537" s="9"/>
      <c r="D2537" s="9"/>
      <c r="E2537" s="9"/>
      <c r="F2537" s="9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  <c r="AJ2537" s="5"/>
      <c r="AK2537" s="5"/>
      <c r="AL2537" s="5"/>
      <c r="AM2537" s="5"/>
      <c r="AN2537" s="5"/>
      <c r="AO2537" s="5"/>
      <c r="AP2537" s="5"/>
      <c r="AQ2537" s="5"/>
      <c r="AR2537" s="5"/>
      <c r="AS2537" s="5"/>
      <c r="AT2537" s="5"/>
      <c r="AU2537" s="5"/>
      <c r="AV2537" s="28"/>
      <c r="AW2537" s="28"/>
    </row>
    <row r="2538" spans="2:49" ht="15.6" x14ac:dyDescent="0.3">
      <c r="B2538" s="9"/>
      <c r="C2538" s="9"/>
      <c r="D2538" s="9"/>
      <c r="E2538" s="9"/>
      <c r="F2538" s="9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  <c r="AJ2538" s="5"/>
      <c r="AK2538" s="5"/>
      <c r="AL2538" s="5"/>
      <c r="AM2538" s="5"/>
      <c r="AN2538" s="5"/>
      <c r="AO2538" s="5"/>
      <c r="AP2538" s="5"/>
      <c r="AQ2538" s="5"/>
      <c r="AR2538" s="5"/>
      <c r="AS2538" s="5"/>
      <c r="AT2538" s="5"/>
      <c r="AU2538" s="5"/>
      <c r="AV2538" s="28"/>
      <c r="AW2538" s="28"/>
    </row>
    <row r="2539" spans="2:49" ht="15.6" x14ac:dyDescent="0.3">
      <c r="B2539" s="9"/>
      <c r="C2539" s="9"/>
      <c r="D2539" s="9"/>
      <c r="E2539" s="9"/>
      <c r="F2539" s="9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  <c r="AJ2539" s="5"/>
      <c r="AK2539" s="5"/>
      <c r="AL2539" s="5"/>
      <c r="AM2539" s="5"/>
      <c r="AN2539" s="5"/>
      <c r="AO2539" s="5"/>
      <c r="AP2539" s="5"/>
      <c r="AQ2539" s="5"/>
      <c r="AR2539" s="5"/>
      <c r="AS2539" s="5"/>
      <c r="AT2539" s="5"/>
      <c r="AU2539" s="5"/>
      <c r="AV2539" s="28"/>
      <c r="AW2539" s="28"/>
    </row>
    <row r="2540" spans="2:49" ht="15.6" x14ac:dyDescent="0.3">
      <c r="B2540" s="9"/>
      <c r="C2540" s="9"/>
      <c r="D2540" s="9"/>
      <c r="E2540" s="9"/>
      <c r="F2540" s="9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  <c r="AJ2540" s="5"/>
      <c r="AK2540" s="5"/>
      <c r="AL2540" s="5"/>
      <c r="AM2540" s="5"/>
      <c r="AN2540" s="5"/>
      <c r="AO2540" s="5"/>
      <c r="AP2540" s="5"/>
      <c r="AQ2540" s="5"/>
      <c r="AR2540" s="5"/>
      <c r="AS2540" s="5"/>
      <c r="AT2540" s="5"/>
      <c r="AU2540" s="5"/>
      <c r="AV2540" s="28"/>
      <c r="AW2540" s="28"/>
    </row>
    <row r="2541" spans="2:49" ht="15.6" x14ac:dyDescent="0.3">
      <c r="B2541" s="9"/>
      <c r="C2541" s="9"/>
      <c r="D2541" s="9"/>
      <c r="E2541" s="9"/>
      <c r="F2541" s="9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  <c r="AJ2541" s="5"/>
      <c r="AK2541" s="5"/>
      <c r="AL2541" s="5"/>
      <c r="AM2541" s="5"/>
      <c r="AN2541" s="5"/>
      <c r="AO2541" s="5"/>
      <c r="AP2541" s="5"/>
      <c r="AQ2541" s="5"/>
      <c r="AR2541" s="5"/>
      <c r="AS2541" s="5"/>
      <c r="AT2541" s="5"/>
      <c r="AU2541" s="5"/>
      <c r="AV2541" s="28"/>
      <c r="AW2541" s="28"/>
    </row>
    <row r="2542" spans="2:49" ht="15.6" x14ac:dyDescent="0.3">
      <c r="B2542" s="9"/>
      <c r="C2542" s="9"/>
      <c r="D2542" s="9"/>
      <c r="E2542" s="9"/>
      <c r="F2542" s="9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  <c r="AJ2542" s="5"/>
      <c r="AK2542" s="5"/>
      <c r="AL2542" s="5"/>
      <c r="AM2542" s="5"/>
      <c r="AN2542" s="5"/>
      <c r="AO2542" s="5"/>
      <c r="AP2542" s="5"/>
      <c r="AQ2542" s="5"/>
      <c r="AR2542" s="5"/>
      <c r="AS2542" s="5"/>
      <c r="AT2542" s="5"/>
      <c r="AU2542" s="5"/>
      <c r="AV2542" s="28"/>
      <c r="AW2542" s="28"/>
    </row>
    <row r="2543" spans="2:49" ht="15.6" x14ac:dyDescent="0.3">
      <c r="B2543" s="9"/>
      <c r="C2543" s="9"/>
      <c r="D2543" s="9"/>
      <c r="E2543" s="9"/>
      <c r="F2543" s="9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  <c r="AJ2543" s="5"/>
      <c r="AK2543" s="5"/>
      <c r="AL2543" s="5"/>
      <c r="AM2543" s="5"/>
      <c r="AN2543" s="5"/>
      <c r="AO2543" s="5"/>
      <c r="AP2543" s="5"/>
      <c r="AQ2543" s="5"/>
      <c r="AR2543" s="5"/>
      <c r="AS2543" s="5"/>
      <c r="AT2543" s="5"/>
      <c r="AU2543" s="5"/>
      <c r="AV2543" s="28"/>
      <c r="AW2543" s="28"/>
    </row>
    <row r="2544" spans="2:49" ht="15.6" x14ac:dyDescent="0.3">
      <c r="B2544" s="9"/>
      <c r="C2544" s="9"/>
      <c r="D2544" s="9"/>
      <c r="E2544" s="9"/>
      <c r="F2544" s="9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  <c r="AJ2544" s="5"/>
      <c r="AK2544" s="5"/>
      <c r="AL2544" s="5"/>
      <c r="AM2544" s="5"/>
      <c r="AN2544" s="5"/>
      <c r="AO2544" s="5"/>
      <c r="AP2544" s="5"/>
      <c r="AQ2544" s="5"/>
      <c r="AR2544" s="5"/>
      <c r="AS2544" s="5"/>
      <c r="AT2544" s="5"/>
      <c r="AU2544" s="5"/>
      <c r="AV2544" s="28"/>
      <c r="AW2544" s="28"/>
    </row>
    <row r="2545" spans="2:49" ht="15.6" x14ac:dyDescent="0.3">
      <c r="B2545" s="9"/>
      <c r="C2545" s="9"/>
      <c r="D2545" s="9"/>
      <c r="E2545" s="9"/>
      <c r="F2545" s="9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  <c r="AJ2545" s="5"/>
      <c r="AK2545" s="5"/>
      <c r="AL2545" s="5"/>
      <c r="AM2545" s="5"/>
      <c r="AN2545" s="5"/>
      <c r="AO2545" s="5"/>
      <c r="AP2545" s="5"/>
      <c r="AQ2545" s="5"/>
      <c r="AR2545" s="5"/>
      <c r="AS2545" s="5"/>
      <c r="AT2545" s="5"/>
      <c r="AU2545" s="5"/>
      <c r="AV2545" s="28"/>
      <c r="AW2545" s="28"/>
    </row>
    <row r="2546" spans="2:49" ht="15.6" x14ac:dyDescent="0.3">
      <c r="B2546" s="9"/>
      <c r="C2546" s="9"/>
      <c r="D2546" s="9"/>
      <c r="E2546" s="9"/>
      <c r="F2546" s="9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  <c r="AJ2546" s="5"/>
      <c r="AK2546" s="5"/>
      <c r="AL2546" s="5"/>
      <c r="AM2546" s="5"/>
      <c r="AN2546" s="5"/>
      <c r="AO2546" s="5"/>
      <c r="AP2546" s="5"/>
      <c r="AQ2546" s="5"/>
      <c r="AR2546" s="5"/>
      <c r="AS2546" s="5"/>
      <c r="AT2546" s="5"/>
      <c r="AU2546" s="5"/>
      <c r="AV2546" s="28"/>
      <c r="AW2546" s="28"/>
    </row>
    <row r="2547" spans="2:49" ht="15.6" x14ac:dyDescent="0.3">
      <c r="B2547" s="9"/>
      <c r="C2547" s="9"/>
      <c r="D2547" s="9"/>
      <c r="E2547" s="9"/>
      <c r="F2547" s="9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  <c r="AJ2547" s="5"/>
      <c r="AK2547" s="5"/>
      <c r="AL2547" s="5"/>
      <c r="AM2547" s="5"/>
      <c r="AN2547" s="5"/>
      <c r="AO2547" s="5"/>
      <c r="AP2547" s="5"/>
      <c r="AQ2547" s="5"/>
      <c r="AR2547" s="5"/>
      <c r="AS2547" s="5"/>
      <c r="AT2547" s="5"/>
      <c r="AU2547" s="5"/>
      <c r="AV2547" s="28"/>
      <c r="AW2547" s="28"/>
    </row>
    <row r="2548" spans="2:49" ht="15.6" x14ac:dyDescent="0.3">
      <c r="B2548" s="9"/>
      <c r="C2548" s="9"/>
      <c r="D2548" s="9"/>
      <c r="E2548" s="9"/>
      <c r="F2548" s="9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  <c r="AJ2548" s="5"/>
      <c r="AK2548" s="5"/>
      <c r="AL2548" s="5"/>
      <c r="AM2548" s="5"/>
      <c r="AN2548" s="5"/>
      <c r="AO2548" s="5"/>
      <c r="AP2548" s="5"/>
      <c r="AQ2548" s="5"/>
      <c r="AR2548" s="5"/>
      <c r="AS2548" s="5"/>
      <c r="AT2548" s="5"/>
      <c r="AU2548" s="5"/>
      <c r="AV2548" s="28"/>
      <c r="AW2548" s="28"/>
    </row>
    <row r="2549" spans="2:49" ht="15.6" x14ac:dyDescent="0.3">
      <c r="B2549" s="9"/>
      <c r="C2549" s="9"/>
      <c r="D2549" s="9"/>
      <c r="E2549" s="9"/>
      <c r="F2549" s="9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  <c r="AJ2549" s="5"/>
      <c r="AK2549" s="5"/>
      <c r="AL2549" s="5"/>
      <c r="AM2549" s="5"/>
      <c r="AN2549" s="5"/>
      <c r="AO2549" s="5"/>
      <c r="AP2549" s="5"/>
      <c r="AQ2549" s="5"/>
      <c r="AR2549" s="5"/>
      <c r="AS2549" s="5"/>
      <c r="AT2549" s="5"/>
      <c r="AU2549" s="5"/>
      <c r="AV2549" s="28"/>
      <c r="AW2549" s="28"/>
    </row>
    <row r="2550" spans="2:49" ht="15.6" x14ac:dyDescent="0.3">
      <c r="B2550" s="9"/>
      <c r="C2550" s="9"/>
      <c r="D2550" s="9"/>
      <c r="E2550" s="9"/>
      <c r="F2550" s="9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  <c r="AJ2550" s="5"/>
      <c r="AK2550" s="5"/>
      <c r="AL2550" s="5"/>
      <c r="AM2550" s="5"/>
      <c r="AN2550" s="5"/>
      <c r="AO2550" s="5"/>
      <c r="AP2550" s="5"/>
      <c r="AQ2550" s="5"/>
      <c r="AR2550" s="5"/>
      <c r="AS2550" s="5"/>
      <c r="AT2550" s="5"/>
      <c r="AU2550" s="5"/>
      <c r="AV2550" s="28"/>
      <c r="AW2550" s="28"/>
    </row>
    <row r="2551" spans="2:49" ht="15.6" x14ac:dyDescent="0.3">
      <c r="B2551" s="9"/>
      <c r="C2551" s="9"/>
      <c r="D2551" s="9"/>
      <c r="E2551" s="9"/>
      <c r="F2551" s="9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  <c r="AJ2551" s="5"/>
      <c r="AK2551" s="5"/>
      <c r="AL2551" s="5"/>
      <c r="AM2551" s="5"/>
      <c r="AN2551" s="5"/>
      <c r="AO2551" s="5"/>
      <c r="AP2551" s="5"/>
      <c r="AQ2551" s="5"/>
      <c r="AR2551" s="5"/>
      <c r="AS2551" s="5"/>
      <c r="AT2551" s="5"/>
      <c r="AU2551" s="5"/>
      <c r="AV2551" s="28"/>
      <c r="AW2551" s="28"/>
    </row>
    <row r="2552" spans="2:49" ht="15.6" x14ac:dyDescent="0.3">
      <c r="B2552" s="9"/>
      <c r="C2552" s="9"/>
      <c r="D2552" s="9"/>
      <c r="E2552" s="9"/>
      <c r="F2552" s="9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5"/>
      <c r="Z2552" s="5"/>
      <c r="AA2552" s="5"/>
      <c r="AB2552" s="5"/>
      <c r="AC2552" s="5"/>
      <c r="AD2552" s="5"/>
      <c r="AE2552" s="5"/>
      <c r="AF2552" s="5"/>
      <c r="AG2552" s="5"/>
      <c r="AH2552" s="5"/>
      <c r="AI2552" s="5"/>
      <c r="AJ2552" s="5"/>
      <c r="AK2552" s="5"/>
      <c r="AL2552" s="5"/>
      <c r="AM2552" s="5"/>
      <c r="AN2552" s="5"/>
      <c r="AO2552" s="5"/>
      <c r="AP2552" s="5"/>
      <c r="AQ2552" s="5"/>
      <c r="AR2552" s="5"/>
      <c r="AS2552" s="5"/>
      <c r="AT2552" s="5"/>
      <c r="AU2552" s="5"/>
      <c r="AV2552" s="28"/>
      <c r="AW2552" s="28"/>
    </row>
    <row r="2553" spans="2:49" ht="15.6" x14ac:dyDescent="0.3">
      <c r="B2553" s="9"/>
      <c r="C2553" s="9"/>
      <c r="D2553" s="9"/>
      <c r="E2553" s="9"/>
      <c r="F2553" s="9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  <c r="AJ2553" s="5"/>
      <c r="AK2553" s="5"/>
      <c r="AL2553" s="5"/>
      <c r="AM2553" s="5"/>
      <c r="AN2553" s="5"/>
      <c r="AO2553" s="5"/>
      <c r="AP2553" s="5"/>
      <c r="AQ2553" s="5"/>
      <c r="AR2553" s="5"/>
      <c r="AS2553" s="5"/>
      <c r="AT2553" s="5"/>
      <c r="AU2553" s="5"/>
      <c r="AV2553" s="28"/>
      <c r="AW2553" s="28"/>
    </row>
    <row r="2554" spans="2:49" ht="15.6" x14ac:dyDescent="0.3">
      <c r="B2554" s="9"/>
      <c r="C2554" s="9"/>
      <c r="D2554" s="9"/>
      <c r="E2554" s="9"/>
      <c r="F2554" s="9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  <c r="AJ2554" s="5"/>
      <c r="AK2554" s="5"/>
      <c r="AL2554" s="5"/>
      <c r="AM2554" s="5"/>
      <c r="AN2554" s="5"/>
      <c r="AO2554" s="5"/>
      <c r="AP2554" s="5"/>
      <c r="AQ2554" s="5"/>
      <c r="AR2554" s="5"/>
      <c r="AS2554" s="5"/>
      <c r="AT2554" s="5"/>
      <c r="AU2554" s="5"/>
      <c r="AV2554" s="28"/>
      <c r="AW2554" s="28"/>
    </row>
    <row r="2555" spans="2:49" ht="15.6" x14ac:dyDescent="0.3">
      <c r="B2555" s="9"/>
      <c r="C2555" s="9"/>
      <c r="D2555" s="9"/>
      <c r="E2555" s="9"/>
      <c r="F2555" s="9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  <c r="AJ2555" s="5"/>
      <c r="AK2555" s="5"/>
      <c r="AL2555" s="5"/>
      <c r="AM2555" s="5"/>
      <c r="AN2555" s="5"/>
      <c r="AO2555" s="5"/>
      <c r="AP2555" s="5"/>
      <c r="AQ2555" s="5"/>
      <c r="AR2555" s="5"/>
      <c r="AS2555" s="5"/>
      <c r="AT2555" s="5"/>
      <c r="AU2555" s="5"/>
      <c r="AV2555" s="28"/>
      <c r="AW2555" s="28"/>
    </row>
    <row r="2556" spans="2:49" ht="15.6" x14ac:dyDescent="0.3">
      <c r="B2556" s="9"/>
      <c r="C2556" s="9"/>
      <c r="D2556" s="9"/>
      <c r="E2556" s="9"/>
      <c r="F2556" s="9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  <c r="AJ2556" s="5"/>
      <c r="AK2556" s="5"/>
      <c r="AL2556" s="5"/>
      <c r="AM2556" s="5"/>
      <c r="AN2556" s="5"/>
      <c r="AO2556" s="5"/>
      <c r="AP2556" s="5"/>
      <c r="AQ2556" s="5"/>
      <c r="AR2556" s="5"/>
      <c r="AS2556" s="5"/>
      <c r="AT2556" s="5"/>
      <c r="AU2556" s="5"/>
      <c r="AV2556" s="28"/>
      <c r="AW2556" s="28"/>
    </row>
    <row r="2557" spans="2:49" ht="15.6" x14ac:dyDescent="0.3">
      <c r="B2557" s="9"/>
      <c r="C2557" s="9"/>
      <c r="D2557" s="9"/>
      <c r="E2557" s="9"/>
      <c r="F2557" s="9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  <c r="AJ2557" s="5"/>
      <c r="AK2557" s="5"/>
      <c r="AL2557" s="5"/>
      <c r="AM2557" s="5"/>
      <c r="AN2557" s="5"/>
      <c r="AO2557" s="5"/>
      <c r="AP2557" s="5"/>
      <c r="AQ2557" s="5"/>
      <c r="AR2557" s="5"/>
      <c r="AS2557" s="5"/>
      <c r="AT2557" s="5"/>
      <c r="AU2557" s="5"/>
      <c r="AV2557" s="28"/>
      <c r="AW2557" s="28"/>
    </row>
    <row r="2558" spans="2:49" ht="15.6" x14ac:dyDescent="0.3">
      <c r="B2558" s="9"/>
      <c r="C2558" s="9"/>
      <c r="D2558" s="9"/>
      <c r="E2558" s="9"/>
      <c r="F2558" s="9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  <c r="AJ2558" s="5"/>
      <c r="AK2558" s="5"/>
      <c r="AL2558" s="5"/>
      <c r="AM2558" s="5"/>
      <c r="AN2558" s="5"/>
      <c r="AO2558" s="5"/>
      <c r="AP2558" s="5"/>
      <c r="AQ2558" s="5"/>
      <c r="AR2558" s="5"/>
      <c r="AS2558" s="5"/>
      <c r="AT2558" s="5"/>
      <c r="AU2558" s="5"/>
      <c r="AV2558" s="28"/>
      <c r="AW2558" s="28"/>
    </row>
    <row r="2559" spans="2:49" ht="15.6" x14ac:dyDescent="0.3">
      <c r="B2559" s="9"/>
      <c r="C2559" s="9"/>
      <c r="D2559" s="9"/>
      <c r="E2559" s="9"/>
      <c r="F2559" s="9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  <c r="AJ2559" s="5"/>
      <c r="AK2559" s="5"/>
      <c r="AL2559" s="5"/>
      <c r="AM2559" s="5"/>
      <c r="AN2559" s="5"/>
      <c r="AO2559" s="5"/>
      <c r="AP2559" s="5"/>
      <c r="AQ2559" s="5"/>
      <c r="AR2559" s="5"/>
      <c r="AS2559" s="5"/>
      <c r="AT2559" s="5"/>
      <c r="AU2559" s="5"/>
      <c r="AV2559" s="28"/>
      <c r="AW2559" s="28"/>
    </row>
    <row r="2560" spans="2:49" ht="15.6" x14ac:dyDescent="0.3">
      <c r="B2560" s="9"/>
      <c r="C2560" s="9"/>
      <c r="D2560" s="9"/>
      <c r="E2560" s="9"/>
      <c r="F2560" s="9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  <c r="AJ2560" s="5"/>
      <c r="AK2560" s="5"/>
      <c r="AL2560" s="5"/>
      <c r="AM2560" s="5"/>
      <c r="AN2560" s="5"/>
      <c r="AO2560" s="5"/>
      <c r="AP2560" s="5"/>
      <c r="AQ2560" s="5"/>
      <c r="AR2560" s="5"/>
      <c r="AS2560" s="5"/>
      <c r="AT2560" s="5"/>
      <c r="AU2560" s="5"/>
      <c r="AV2560" s="28"/>
      <c r="AW2560" s="28"/>
    </row>
    <row r="2561" spans="2:49" ht="15.6" x14ac:dyDescent="0.3">
      <c r="B2561" s="9"/>
      <c r="C2561" s="9"/>
      <c r="D2561" s="9"/>
      <c r="E2561" s="9"/>
      <c r="F2561" s="9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  <c r="AJ2561" s="5"/>
      <c r="AK2561" s="5"/>
      <c r="AL2561" s="5"/>
      <c r="AM2561" s="5"/>
      <c r="AN2561" s="5"/>
      <c r="AO2561" s="5"/>
      <c r="AP2561" s="5"/>
      <c r="AQ2561" s="5"/>
      <c r="AR2561" s="5"/>
      <c r="AS2561" s="5"/>
      <c r="AT2561" s="5"/>
      <c r="AU2561" s="5"/>
      <c r="AV2561" s="28"/>
      <c r="AW2561" s="28"/>
    </row>
    <row r="2562" spans="2:49" ht="15.6" x14ac:dyDescent="0.3">
      <c r="B2562" s="9"/>
      <c r="C2562" s="9"/>
      <c r="D2562" s="9"/>
      <c r="E2562" s="9"/>
      <c r="F2562" s="9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  <c r="AJ2562" s="5"/>
      <c r="AK2562" s="5"/>
      <c r="AL2562" s="5"/>
      <c r="AM2562" s="5"/>
      <c r="AN2562" s="5"/>
      <c r="AO2562" s="5"/>
      <c r="AP2562" s="5"/>
      <c r="AQ2562" s="5"/>
      <c r="AR2562" s="5"/>
      <c r="AS2562" s="5"/>
      <c r="AT2562" s="5"/>
      <c r="AU2562" s="5"/>
      <c r="AV2562" s="28"/>
      <c r="AW2562" s="28"/>
    </row>
    <row r="2563" spans="2:49" ht="15.6" x14ac:dyDescent="0.3">
      <c r="B2563" s="9"/>
      <c r="C2563" s="9"/>
      <c r="D2563" s="9"/>
      <c r="E2563" s="9"/>
      <c r="F2563" s="9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  <c r="AJ2563" s="5"/>
      <c r="AK2563" s="5"/>
      <c r="AL2563" s="5"/>
      <c r="AM2563" s="5"/>
      <c r="AN2563" s="5"/>
      <c r="AO2563" s="5"/>
      <c r="AP2563" s="5"/>
      <c r="AQ2563" s="5"/>
      <c r="AR2563" s="5"/>
      <c r="AS2563" s="5"/>
      <c r="AT2563" s="5"/>
      <c r="AU2563" s="5"/>
      <c r="AV2563" s="28"/>
      <c r="AW2563" s="28"/>
    </row>
    <row r="2564" spans="2:49" ht="15.6" x14ac:dyDescent="0.3">
      <c r="B2564" s="9"/>
      <c r="C2564" s="9"/>
      <c r="D2564" s="9"/>
      <c r="E2564" s="9"/>
      <c r="F2564" s="9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  <c r="AJ2564" s="5"/>
      <c r="AK2564" s="5"/>
      <c r="AL2564" s="5"/>
      <c r="AM2564" s="5"/>
      <c r="AN2564" s="5"/>
      <c r="AO2564" s="5"/>
      <c r="AP2564" s="5"/>
      <c r="AQ2564" s="5"/>
      <c r="AR2564" s="5"/>
      <c r="AS2564" s="5"/>
      <c r="AT2564" s="5"/>
      <c r="AU2564" s="5"/>
      <c r="AV2564" s="28"/>
      <c r="AW2564" s="28"/>
    </row>
    <row r="2565" spans="2:49" ht="15.6" x14ac:dyDescent="0.3">
      <c r="B2565" s="9"/>
      <c r="C2565" s="9"/>
      <c r="D2565" s="9"/>
      <c r="E2565" s="9"/>
      <c r="F2565" s="9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  <c r="AJ2565" s="5"/>
      <c r="AK2565" s="5"/>
      <c r="AL2565" s="5"/>
      <c r="AM2565" s="5"/>
      <c r="AN2565" s="5"/>
      <c r="AO2565" s="5"/>
      <c r="AP2565" s="5"/>
      <c r="AQ2565" s="5"/>
      <c r="AR2565" s="5"/>
      <c r="AS2565" s="5"/>
      <c r="AT2565" s="5"/>
      <c r="AU2565" s="5"/>
      <c r="AV2565" s="28"/>
      <c r="AW2565" s="28"/>
    </row>
    <row r="2566" spans="2:49" ht="15.6" x14ac:dyDescent="0.3">
      <c r="B2566" s="9"/>
      <c r="C2566" s="9"/>
      <c r="D2566" s="9"/>
      <c r="E2566" s="9"/>
      <c r="F2566" s="9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  <c r="AJ2566" s="5"/>
      <c r="AK2566" s="5"/>
      <c r="AL2566" s="5"/>
      <c r="AM2566" s="5"/>
      <c r="AN2566" s="5"/>
      <c r="AO2566" s="5"/>
      <c r="AP2566" s="5"/>
      <c r="AQ2566" s="5"/>
      <c r="AR2566" s="5"/>
      <c r="AS2566" s="5"/>
      <c r="AT2566" s="5"/>
      <c r="AU2566" s="5"/>
      <c r="AV2566" s="28"/>
      <c r="AW2566" s="28"/>
    </row>
    <row r="2567" spans="2:49" ht="15.6" x14ac:dyDescent="0.3">
      <c r="B2567" s="9"/>
      <c r="C2567" s="9"/>
      <c r="D2567" s="9"/>
      <c r="E2567" s="9"/>
      <c r="F2567" s="9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  <c r="AJ2567" s="5"/>
      <c r="AK2567" s="5"/>
      <c r="AL2567" s="5"/>
      <c r="AM2567" s="5"/>
      <c r="AN2567" s="5"/>
      <c r="AO2567" s="5"/>
      <c r="AP2567" s="5"/>
      <c r="AQ2567" s="5"/>
      <c r="AR2567" s="5"/>
      <c r="AS2567" s="5"/>
      <c r="AT2567" s="5"/>
      <c r="AU2567" s="5"/>
      <c r="AV2567" s="28"/>
      <c r="AW2567" s="28"/>
    </row>
    <row r="2568" spans="2:49" ht="15.6" x14ac:dyDescent="0.3">
      <c r="B2568" s="9"/>
      <c r="C2568" s="9"/>
      <c r="D2568" s="9"/>
      <c r="E2568" s="9"/>
      <c r="F2568" s="9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  <c r="AJ2568" s="5"/>
      <c r="AK2568" s="5"/>
      <c r="AL2568" s="5"/>
      <c r="AM2568" s="5"/>
      <c r="AN2568" s="5"/>
      <c r="AO2568" s="5"/>
      <c r="AP2568" s="5"/>
      <c r="AQ2568" s="5"/>
      <c r="AR2568" s="5"/>
      <c r="AS2568" s="5"/>
      <c r="AT2568" s="5"/>
      <c r="AU2568" s="5"/>
      <c r="AV2568" s="28"/>
      <c r="AW2568" s="28"/>
    </row>
    <row r="2569" spans="2:49" ht="15.6" x14ac:dyDescent="0.3">
      <c r="B2569" s="9"/>
      <c r="C2569" s="9"/>
      <c r="D2569" s="9"/>
      <c r="E2569" s="9"/>
      <c r="F2569" s="9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  <c r="AJ2569" s="5"/>
      <c r="AK2569" s="5"/>
      <c r="AL2569" s="5"/>
      <c r="AM2569" s="5"/>
      <c r="AN2569" s="5"/>
      <c r="AO2569" s="5"/>
      <c r="AP2569" s="5"/>
      <c r="AQ2569" s="5"/>
      <c r="AR2569" s="5"/>
      <c r="AS2569" s="5"/>
      <c r="AT2569" s="5"/>
      <c r="AU2569" s="5"/>
      <c r="AV2569" s="28"/>
      <c r="AW2569" s="28"/>
    </row>
    <row r="2570" spans="2:49" ht="15.6" x14ac:dyDescent="0.3">
      <c r="B2570" s="9"/>
      <c r="C2570" s="9"/>
      <c r="D2570" s="9"/>
      <c r="E2570" s="9"/>
      <c r="F2570" s="9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  <c r="AJ2570" s="5"/>
      <c r="AK2570" s="5"/>
      <c r="AL2570" s="5"/>
      <c r="AM2570" s="5"/>
      <c r="AN2570" s="5"/>
      <c r="AO2570" s="5"/>
      <c r="AP2570" s="5"/>
      <c r="AQ2570" s="5"/>
      <c r="AR2570" s="5"/>
      <c r="AS2570" s="5"/>
      <c r="AT2570" s="5"/>
      <c r="AU2570" s="5"/>
      <c r="AV2570" s="28"/>
      <c r="AW2570" s="28"/>
    </row>
    <row r="2571" spans="2:49" ht="15.6" x14ac:dyDescent="0.3">
      <c r="B2571" s="9"/>
      <c r="C2571" s="9"/>
      <c r="D2571" s="9"/>
      <c r="E2571" s="9"/>
      <c r="F2571" s="9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  <c r="AJ2571" s="5"/>
      <c r="AK2571" s="5"/>
      <c r="AL2571" s="5"/>
      <c r="AM2571" s="5"/>
      <c r="AN2571" s="5"/>
      <c r="AO2571" s="5"/>
      <c r="AP2571" s="5"/>
      <c r="AQ2571" s="5"/>
      <c r="AR2571" s="5"/>
      <c r="AS2571" s="5"/>
      <c r="AT2571" s="5"/>
      <c r="AU2571" s="5"/>
      <c r="AV2571" s="28"/>
      <c r="AW2571" s="28"/>
    </row>
    <row r="2572" spans="2:49" ht="15.6" x14ac:dyDescent="0.3">
      <c r="B2572" s="9"/>
      <c r="C2572" s="9"/>
      <c r="D2572" s="9"/>
      <c r="E2572" s="9"/>
      <c r="F2572" s="9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  <c r="AJ2572" s="5"/>
      <c r="AK2572" s="5"/>
      <c r="AL2572" s="5"/>
      <c r="AM2572" s="5"/>
      <c r="AN2572" s="5"/>
      <c r="AO2572" s="5"/>
      <c r="AP2572" s="5"/>
      <c r="AQ2572" s="5"/>
      <c r="AR2572" s="5"/>
      <c r="AS2572" s="5"/>
      <c r="AT2572" s="5"/>
      <c r="AU2572" s="5"/>
      <c r="AV2572" s="28"/>
      <c r="AW2572" s="28"/>
    </row>
    <row r="2573" spans="2:49" ht="15.6" x14ac:dyDescent="0.3">
      <c r="B2573" s="9"/>
      <c r="C2573" s="9"/>
      <c r="D2573" s="9"/>
      <c r="E2573" s="9"/>
      <c r="F2573" s="9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  <c r="AJ2573" s="5"/>
      <c r="AK2573" s="5"/>
      <c r="AL2573" s="5"/>
      <c r="AM2573" s="5"/>
      <c r="AN2573" s="5"/>
      <c r="AO2573" s="5"/>
      <c r="AP2573" s="5"/>
      <c r="AQ2573" s="5"/>
      <c r="AR2573" s="5"/>
      <c r="AS2573" s="5"/>
      <c r="AT2573" s="5"/>
      <c r="AU2573" s="5"/>
      <c r="AV2573" s="28"/>
      <c r="AW2573" s="28"/>
    </row>
    <row r="2574" spans="2:49" ht="15.6" x14ac:dyDescent="0.3">
      <c r="B2574" s="9"/>
      <c r="C2574" s="9"/>
      <c r="D2574" s="9"/>
      <c r="E2574" s="9"/>
      <c r="F2574" s="9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  <c r="AJ2574" s="5"/>
      <c r="AK2574" s="5"/>
      <c r="AL2574" s="5"/>
      <c r="AM2574" s="5"/>
      <c r="AN2574" s="5"/>
      <c r="AO2574" s="5"/>
      <c r="AP2574" s="5"/>
      <c r="AQ2574" s="5"/>
      <c r="AR2574" s="5"/>
      <c r="AS2574" s="5"/>
      <c r="AT2574" s="5"/>
      <c r="AU2574" s="5"/>
      <c r="AV2574" s="28"/>
      <c r="AW2574" s="28"/>
    </row>
    <row r="2575" spans="2:49" ht="15.6" x14ac:dyDescent="0.3">
      <c r="B2575" s="9"/>
      <c r="C2575" s="9"/>
      <c r="D2575" s="9"/>
      <c r="E2575" s="9"/>
      <c r="F2575" s="9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  <c r="AJ2575" s="5"/>
      <c r="AK2575" s="5"/>
      <c r="AL2575" s="5"/>
      <c r="AM2575" s="5"/>
      <c r="AN2575" s="5"/>
      <c r="AO2575" s="5"/>
      <c r="AP2575" s="5"/>
      <c r="AQ2575" s="5"/>
      <c r="AR2575" s="5"/>
      <c r="AS2575" s="5"/>
      <c r="AT2575" s="5"/>
      <c r="AU2575" s="5"/>
      <c r="AV2575" s="28"/>
      <c r="AW2575" s="28"/>
    </row>
    <row r="2576" spans="2:49" ht="15.6" x14ac:dyDescent="0.3">
      <c r="B2576" s="9"/>
      <c r="C2576" s="9"/>
      <c r="D2576" s="9"/>
      <c r="E2576" s="9"/>
      <c r="F2576" s="9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  <c r="AJ2576" s="5"/>
      <c r="AK2576" s="5"/>
      <c r="AL2576" s="5"/>
      <c r="AM2576" s="5"/>
      <c r="AN2576" s="5"/>
      <c r="AO2576" s="5"/>
      <c r="AP2576" s="5"/>
      <c r="AQ2576" s="5"/>
      <c r="AR2576" s="5"/>
      <c r="AS2576" s="5"/>
      <c r="AT2576" s="5"/>
      <c r="AU2576" s="5"/>
      <c r="AV2576" s="28"/>
      <c r="AW2576" s="28"/>
    </row>
    <row r="2577" spans="2:49" ht="15.6" x14ac:dyDescent="0.3">
      <c r="B2577" s="9"/>
      <c r="C2577" s="9"/>
      <c r="D2577" s="9"/>
      <c r="E2577" s="9"/>
      <c r="F2577" s="9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5"/>
      <c r="Z2577" s="5"/>
      <c r="AA2577" s="5"/>
      <c r="AB2577" s="5"/>
      <c r="AC2577" s="5"/>
      <c r="AD2577" s="5"/>
      <c r="AE2577" s="5"/>
      <c r="AF2577" s="5"/>
      <c r="AG2577" s="5"/>
      <c r="AH2577" s="5"/>
      <c r="AI2577" s="5"/>
      <c r="AJ2577" s="5"/>
      <c r="AK2577" s="5"/>
      <c r="AL2577" s="5"/>
      <c r="AM2577" s="5"/>
      <c r="AN2577" s="5"/>
      <c r="AO2577" s="5"/>
      <c r="AP2577" s="5"/>
      <c r="AQ2577" s="5"/>
      <c r="AR2577" s="5"/>
      <c r="AS2577" s="5"/>
      <c r="AT2577" s="5"/>
      <c r="AU2577" s="5"/>
      <c r="AV2577" s="28"/>
      <c r="AW2577" s="28"/>
    </row>
    <row r="2578" spans="2:49" ht="15.6" x14ac:dyDescent="0.3">
      <c r="B2578" s="9"/>
      <c r="C2578" s="9"/>
      <c r="D2578" s="9"/>
      <c r="E2578" s="9"/>
      <c r="F2578" s="9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  <c r="AJ2578" s="5"/>
      <c r="AK2578" s="5"/>
      <c r="AL2578" s="5"/>
      <c r="AM2578" s="5"/>
      <c r="AN2578" s="5"/>
      <c r="AO2578" s="5"/>
      <c r="AP2578" s="5"/>
      <c r="AQ2578" s="5"/>
      <c r="AR2578" s="5"/>
      <c r="AS2578" s="5"/>
      <c r="AT2578" s="5"/>
      <c r="AU2578" s="5"/>
      <c r="AV2578" s="28"/>
      <c r="AW2578" s="28"/>
    </row>
    <row r="2579" spans="2:49" ht="15.6" x14ac:dyDescent="0.3">
      <c r="B2579" s="9"/>
      <c r="C2579" s="9"/>
      <c r="D2579" s="9"/>
      <c r="E2579" s="9"/>
      <c r="F2579" s="9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  <c r="AJ2579" s="5"/>
      <c r="AK2579" s="5"/>
      <c r="AL2579" s="5"/>
      <c r="AM2579" s="5"/>
      <c r="AN2579" s="5"/>
      <c r="AO2579" s="5"/>
      <c r="AP2579" s="5"/>
      <c r="AQ2579" s="5"/>
      <c r="AR2579" s="5"/>
      <c r="AS2579" s="5"/>
      <c r="AT2579" s="5"/>
      <c r="AU2579" s="5"/>
      <c r="AV2579" s="28"/>
      <c r="AW2579" s="28"/>
    </row>
    <row r="2580" spans="2:49" ht="15.6" x14ac:dyDescent="0.3">
      <c r="B2580" s="9"/>
      <c r="C2580" s="9"/>
      <c r="D2580" s="9"/>
      <c r="E2580" s="9"/>
      <c r="F2580" s="9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  <c r="AJ2580" s="5"/>
      <c r="AK2580" s="5"/>
      <c r="AL2580" s="5"/>
      <c r="AM2580" s="5"/>
      <c r="AN2580" s="5"/>
      <c r="AO2580" s="5"/>
      <c r="AP2580" s="5"/>
      <c r="AQ2580" s="5"/>
      <c r="AR2580" s="5"/>
      <c r="AS2580" s="5"/>
      <c r="AT2580" s="5"/>
      <c r="AU2580" s="5"/>
      <c r="AV2580" s="28"/>
      <c r="AW2580" s="28"/>
    </row>
    <row r="2581" spans="2:49" ht="15.6" x14ac:dyDescent="0.3">
      <c r="B2581" s="9"/>
      <c r="C2581" s="9"/>
      <c r="D2581" s="9"/>
      <c r="E2581" s="9"/>
      <c r="F2581" s="9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  <c r="AJ2581" s="5"/>
      <c r="AK2581" s="5"/>
      <c r="AL2581" s="5"/>
      <c r="AM2581" s="5"/>
      <c r="AN2581" s="5"/>
      <c r="AO2581" s="5"/>
      <c r="AP2581" s="5"/>
      <c r="AQ2581" s="5"/>
      <c r="AR2581" s="5"/>
      <c r="AS2581" s="5"/>
      <c r="AT2581" s="5"/>
      <c r="AU2581" s="5"/>
      <c r="AV2581" s="28"/>
      <c r="AW2581" s="28"/>
    </row>
    <row r="2582" spans="2:49" ht="15.6" x14ac:dyDescent="0.3">
      <c r="B2582" s="9"/>
      <c r="C2582" s="9"/>
      <c r="D2582" s="9"/>
      <c r="E2582" s="9"/>
      <c r="F2582" s="9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  <c r="AJ2582" s="5"/>
      <c r="AK2582" s="5"/>
      <c r="AL2582" s="5"/>
      <c r="AM2582" s="5"/>
      <c r="AN2582" s="5"/>
      <c r="AO2582" s="5"/>
      <c r="AP2582" s="5"/>
      <c r="AQ2582" s="5"/>
      <c r="AR2582" s="5"/>
      <c r="AS2582" s="5"/>
      <c r="AT2582" s="5"/>
      <c r="AU2582" s="5"/>
      <c r="AV2582" s="28"/>
      <c r="AW2582" s="28"/>
    </row>
    <row r="2583" spans="2:49" ht="15.6" x14ac:dyDescent="0.3">
      <c r="B2583" s="9"/>
      <c r="C2583" s="9"/>
      <c r="D2583" s="9"/>
      <c r="E2583" s="9"/>
      <c r="F2583" s="9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  <c r="AJ2583" s="5"/>
      <c r="AK2583" s="5"/>
      <c r="AL2583" s="5"/>
      <c r="AM2583" s="5"/>
      <c r="AN2583" s="5"/>
      <c r="AO2583" s="5"/>
      <c r="AP2583" s="5"/>
      <c r="AQ2583" s="5"/>
      <c r="AR2583" s="5"/>
      <c r="AS2583" s="5"/>
      <c r="AT2583" s="5"/>
      <c r="AU2583" s="5"/>
      <c r="AV2583" s="28"/>
      <c r="AW2583" s="28"/>
    </row>
    <row r="2584" spans="2:49" ht="15.6" x14ac:dyDescent="0.3">
      <c r="B2584" s="9"/>
      <c r="C2584" s="9"/>
      <c r="D2584" s="9"/>
      <c r="E2584" s="9"/>
      <c r="F2584" s="9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  <c r="AJ2584" s="5"/>
      <c r="AK2584" s="5"/>
      <c r="AL2584" s="5"/>
      <c r="AM2584" s="5"/>
      <c r="AN2584" s="5"/>
      <c r="AO2584" s="5"/>
      <c r="AP2584" s="5"/>
      <c r="AQ2584" s="5"/>
      <c r="AR2584" s="5"/>
      <c r="AS2584" s="5"/>
      <c r="AT2584" s="5"/>
      <c r="AU2584" s="5"/>
      <c r="AV2584" s="28"/>
      <c r="AW2584" s="28"/>
    </row>
    <row r="2585" spans="2:49" ht="15.6" x14ac:dyDescent="0.3">
      <c r="B2585" s="9"/>
      <c r="C2585" s="9"/>
      <c r="D2585" s="9"/>
      <c r="E2585" s="9"/>
      <c r="F2585" s="9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  <c r="AJ2585" s="5"/>
      <c r="AK2585" s="5"/>
      <c r="AL2585" s="5"/>
      <c r="AM2585" s="5"/>
      <c r="AN2585" s="5"/>
      <c r="AO2585" s="5"/>
      <c r="AP2585" s="5"/>
      <c r="AQ2585" s="5"/>
      <c r="AR2585" s="5"/>
      <c r="AS2585" s="5"/>
      <c r="AT2585" s="5"/>
      <c r="AU2585" s="5"/>
      <c r="AV2585" s="28"/>
      <c r="AW2585" s="28"/>
    </row>
    <row r="2586" spans="2:49" ht="15.6" x14ac:dyDescent="0.3">
      <c r="B2586" s="9"/>
      <c r="C2586" s="9"/>
      <c r="D2586" s="9"/>
      <c r="E2586" s="9"/>
      <c r="F2586" s="9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  <c r="AJ2586" s="5"/>
      <c r="AK2586" s="5"/>
      <c r="AL2586" s="5"/>
      <c r="AM2586" s="5"/>
      <c r="AN2586" s="5"/>
      <c r="AO2586" s="5"/>
      <c r="AP2586" s="5"/>
      <c r="AQ2586" s="5"/>
      <c r="AR2586" s="5"/>
      <c r="AS2586" s="5"/>
      <c r="AT2586" s="5"/>
      <c r="AU2586" s="5"/>
      <c r="AV2586" s="28"/>
      <c r="AW2586" s="28"/>
    </row>
    <row r="2587" spans="2:49" ht="15.6" x14ac:dyDescent="0.3">
      <c r="B2587" s="9"/>
      <c r="C2587" s="9"/>
      <c r="D2587" s="9"/>
      <c r="E2587" s="9"/>
      <c r="F2587" s="9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  <c r="AJ2587" s="5"/>
      <c r="AK2587" s="5"/>
      <c r="AL2587" s="5"/>
      <c r="AM2587" s="5"/>
      <c r="AN2587" s="5"/>
      <c r="AO2587" s="5"/>
      <c r="AP2587" s="5"/>
      <c r="AQ2587" s="5"/>
      <c r="AR2587" s="5"/>
      <c r="AS2587" s="5"/>
      <c r="AT2587" s="5"/>
      <c r="AU2587" s="5"/>
      <c r="AV2587" s="28"/>
      <c r="AW2587" s="28"/>
    </row>
    <row r="2588" spans="2:49" ht="15.6" x14ac:dyDescent="0.3">
      <c r="B2588" s="9"/>
      <c r="C2588" s="9"/>
      <c r="D2588" s="9"/>
      <c r="E2588" s="9"/>
      <c r="F2588" s="9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  <c r="AJ2588" s="5"/>
      <c r="AK2588" s="5"/>
      <c r="AL2588" s="5"/>
      <c r="AM2588" s="5"/>
      <c r="AN2588" s="5"/>
      <c r="AO2588" s="5"/>
      <c r="AP2588" s="5"/>
      <c r="AQ2588" s="5"/>
      <c r="AR2588" s="5"/>
      <c r="AS2588" s="5"/>
      <c r="AT2588" s="5"/>
      <c r="AU2588" s="5"/>
      <c r="AV2588" s="28"/>
      <c r="AW2588" s="28"/>
    </row>
    <row r="2589" spans="2:49" ht="15.6" x14ac:dyDescent="0.3">
      <c r="B2589" s="9"/>
      <c r="C2589" s="9"/>
      <c r="D2589" s="9"/>
      <c r="E2589" s="9"/>
      <c r="F2589" s="9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  <c r="AJ2589" s="5"/>
      <c r="AK2589" s="5"/>
      <c r="AL2589" s="5"/>
      <c r="AM2589" s="5"/>
      <c r="AN2589" s="5"/>
      <c r="AO2589" s="5"/>
      <c r="AP2589" s="5"/>
      <c r="AQ2589" s="5"/>
      <c r="AR2589" s="5"/>
      <c r="AS2589" s="5"/>
      <c r="AT2589" s="5"/>
      <c r="AU2589" s="5"/>
      <c r="AV2589" s="28"/>
      <c r="AW2589" s="28"/>
    </row>
    <row r="2590" spans="2:49" ht="15.6" x14ac:dyDescent="0.3">
      <c r="B2590" s="9"/>
      <c r="C2590" s="9"/>
      <c r="D2590" s="9"/>
      <c r="E2590" s="9"/>
      <c r="F2590" s="9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  <c r="AJ2590" s="5"/>
      <c r="AK2590" s="5"/>
      <c r="AL2590" s="5"/>
      <c r="AM2590" s="5"/>
      <c r="AN2590" s="5"/>
      <c r="AO2590" s="5"/>
      <c r="AP2590" s="5"/>
      <c r="AQ2590" s="5"/>
      <c r="AR2590" s="5"/>
      <c r="AS2590" s="5"/>
      <c r="AT2590" s="5"/>
      <c r="AU2590" s="5"/>
      <c r="AV2590" s="28"/>
      <c r="AW2590" s="28"/>
    </row>
    <row r="2591" spans="2:49" ht="15.6" x14ac:dyDescent="0.3">
      <c r="B2591" s="9"/>
      <c r="C2591" s="9"/>
      <c r="D2591" s="9"/>
      <c r="E2591" s="9"/>
      <c r="F2591" s="9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  <c r="AJ2591" s="5"/>
      <c r="AK2591" s="5"/>
      <c r="AL2591" s="5"/>
      <c r="AM2591" s="5"/>
      <c r="AN2591" s="5"/>
      <c r="AO2591" s="5"/>
      <c r="AP2591" s="5"/>
      <c r="AQ2591" s="5"/>
      <c r="AR2591" s="5"/>
      <c r="AS2591" s="5"/>
      <c r="AT2591" s="5"/>
      <c r="AU2591" s="5"/>
      <c r="AV2591" s="28"/>
      <c r="AW2591" s="28"/>
    </row>
    <row r="2592" spans="2:49" ht="15.6" x14ac:dyDescent="0.3">
      <c r="B2592" s="9"/>
      <c r="C2592" s="9"/>
      <c r="D2592" s="9"/>
      <c r="E2592" s="9"/>
      <c r="F2592" s="9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  <c r="AJ2592" s="5"/>
      <c r="AK2592" s="5"/>
      <c r="AL2592" s="5"/>
      <c r="AM2592" s="5"/>
      <c r="AN2592" s="5"/>
      <c r="AO2592" s="5"/>
      <c r="AP2592" s="5"/>
      <c r="AQ2592" s="5"/>
      <c r="AR2592" s="5"/>
      <c r="AS2592" s="5"/>
      <c r="AT2592" s="5"/>
      <c r="AU2592" s="5"/>
      <c r="AV2592" s="28"/>
      <c r="AW2592" s="28"/>
    </row>
    <row r="2593" spans="2:49" ht="15.6" x14ac:dyDescent="0.3">
      <c r="B2593" s="9"/>
      <c r="C2593" s="9"/>
      <c r="D2593" s="9"/>
      <c r="E2593" s="9"/>
      <c r="F2593" s="9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  <c r="AJ2593" s="5"/>
      <c r="AK2593" s="5"/>
      <c r="AL2593" s="5"/>
      <c r="AM2593" s="5"/>
      <c r="AN2593" s="5"/>
      <c r="AO2593" s="5"/>
      <c r="AP2593" s="5"/>
      <c r="AQ2593" s="5"/>
      <c r="AR2593" s="5"/>
      <c r="AS2593" s="5"/>
      <c r="AT2593" s="5"/>
      <c r="AU2593" s="5"/>
      <c r="AV2593" s="28"/>
      <c r="AW2593" s="28"/>
    </row>
    <row r="2594" spans="2:49" ht="15.6" x14ac:dyDescent="0.3">
      <c r="B2594" s="9"/>
      <c r="C2594" s="9"/>
      <c r="D2594" s="9"/>
      <c r="E2594" s="9"/>
      <c r="F2594" s="9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  <c r="AJ2594" s="5"/>
      <c r="AK2594" s="5"/>
      <c r="AL2594" s="5"/>
      <c r="AM2594" s="5"/>
      <c r="AN2594" s="5"/>
      <c r="AO2594" s="5"/>
      <c r="AP2594" s="5"/>
      <c r="AQ2594" s="5"/>
      <c r="AR2594" s="5"/>
      <c r="AS2594" s="5"/>
      <c r="AT2594" s="5"/>
      <c r="AU2594" s="5"/>
      <c r="AV2594" s="28"/>
      <c r="AW2594" s="28"/>
    </row>
    <row r="2595" spans="2:49" ht="15.6" x14ac:dyDescent="0.3">
      <c r="B2595" s="9"/>
      <c r="C2595" s="9"/>
      <c r="D2595" s="9"/>
      <c r="E2595" s="9"/>
      <c r="F2595" s="9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  <c r="AJ2595" s="5"/>
      <c r="AK2595" s="5"/>
      <c r="AL2595" s="5"/>
      <c r="AM2595" s="5"/>
      <c r="AN2595" s="5"/>
      <c r="AO2595" s="5"/>
      <c r="AP2595" s="5"/>
      <c r="AQ2595" s="5"/>
      <c r="AR2595" s="5"/>
      <c r="AS2595" s="5"/>
      <c r="AT2595" s="5"/>
      <c r="AU2595" s="5"/>
      <c r="AV2595" s="28"/>
      <c r="AW2595" s="28"/>
    </row>
    <row r="2596" spans="2:49" ht="15.6" x14ac:dyDescent="0.3">
      <c r="B2596" s="9"/>
      <c r="C2596" s="9"/>
      <c r="D2596" s="9"/>
      <c r="E2596" s="9"/>
      <c r="F2596" s="9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  <c r="AJ2596" s="5"/>
      <c r="AK2596" s="5"/>
      <c r="AL2596" s="5"/>
      <c r="AM2596" s="5"/>
      <c r="AN2596" s="5"/>
      <c r="AO2596" s="5"/>
      <c r="AP2596" s="5"/>
      <c r="AQ2596" s="5"/>
      <c r="AR2596" s="5"/>
      <c r="AS2596" s="5"/>
      <c r="AT2596" s="5"/>
      <c r="AU2596" s="5"/>
      <c r="AV2596" s="28"/>
      <c r="AW2596" s="28"/>
    </row>
    <row r="2597" spans="2:49" ht="15.6" x14ac:dyDescent="0.3">
      <c r="B2597" s="9"/>
      <c r="C2597" s="9"/>
      <c r="D2597" s="9"/>
      <c r="E2597" s="9"/>
      <c r="F2597" s="9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  <c r="AJ2597" s="5"/>
      <c r="AK2597" s="5"/>
      <c r="AL2597" s="5"/>
      <c r="AM2597" s="5"/>
      <c r="AN2597" s="5"/>
      <c r="AO2597" s="5"/>
      <c r="AP2597" s="5"/>
      <c r="AQ2597" s="5"/>
      <c r="AR2597" s="5"/>
      <c r="AS2597" s="5"/>
      <c r="AT2597" s="5"/>
      <c r="AU2597" s="5"/>
      <c r="AV2597" s="28"/>
      <c r="AW2597" s="28"/>
    </row>
    <row r="2598" spans="2:49" ht="15.6" x14ac:dyDescent="0.3">
      <c r="B2598" s="9"/>
      <c r="C2598" s="9"/>
      <c r="D2598" s="9"/>
      <c r="E2598" s="9"/>
      <c r="F2598" s="9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  <c r="AA2598" s="5"/>
      <c r="AB2598" s="5"/>
      <c r="AC2598" s="5"/>
      <c r="AD2598" s="5"/>
      <c r="AE2598" s="5"/>
      <c r="AF2598" s="5"/>
      <c r="AG2598" s="5"/>
      <c r="AH2598" s="5"/>
      <c r="AI2598" s="5"/>
      <c r="AJ2598" s="5"/>
      <c r="AK2598" s="5"/>
      <c r="AL2598" s="5"/>
      <c r="AM2598" s="5"/>
      <c r="AN2598" s="5"/>
      <c r="AO2598" s="5"/>
      <c r="AP2598" s="5"/>
      <c r="AQ2598" s="5"/>
      <c r="AR2598" s="5"/>
      <c r="AS2598" s="5"/>
      <c r="AT2598" s="5"/>
      <c r="AU2598" s="5"/>
      <c r="AV2598" s="28"/>
      <c r="AW2598" s="28"/>
    </row>
    <row r="2599" spans="2:49" ht="15.6" x14ac:dyDescent="0.3">
      <c r="B2599" s="9"/>
      <c r="C2599" s="9"/>
      <c r="D2599" s="9"/>
      <c r="E2599" s="9"/>
      <c r="F2599" s="9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  <c r="AJ2599" s="5"/>
      <c r="AK2599" s="5"/>
      <c r="AL2599" s="5"/>
      <c r="AM2599" s="5"/>
      <c r="AN2599" s="5"/>
      <c r="AO2599" s="5"/>
      <c r="AP2599" s="5"/>
      <c r="AQ2599" s="5"/>
      <c r="AR2599" s="5"/>
      <c r="AS2599" s="5"/>
      <c r="AT2599" s="5"/>
      <c r="AU2599" s="5"/>
      <c r="AV2599" s="28"/>
      <c r="AW2599" s="28"/>
    </row>
    <row r="2600" spans="2:49" ht="15.6" x14ac:dyDescent="0.3">
      <c r="B2600" s="9"/>
      <c r="C2600" s="9"/>
      <c r="D2600" s="9"/>
      <c r="E2600" s="9"/>
      <c r="F2600" s="9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  <c r="AJ2600" s="5"/>
      <c r="AK2600" s="5"/>
      <c r="AL2600" s="5"/>
      <c r="AM2600" s="5"/>
      <c r="AN2600" s="5"/>
      <c r="AO2600" s="5"/>
      <c r="AP2600" s="5"/>
      <c r="AQ2600" s="5"/>
      <c r="AR2600" s="5"/>
      <c r="AS2600" s="5"/>
      <c r="AT2600" s="5"/>
      <c r="AU2600" s="5"/>
      <c r="AV2600" s="28"/>
      <c r="AW2600" s="28"/>
    </row>
    <row r="2601" spans="2:49" ht="15.6" x14ac:dyDescent="0.3">
      <c r="B2601" s="9"/>
      <c r="C2601" s="9"/>
      <c r="D2601" s="9"/>
      <c r="E2601" s="9"/>
      <c r="F2601" s="9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  <c r="AJ2601" s="5"/>
      <c r="AK2601" s="5"/>
      <c r="AL2601" s="5"/>
      <c r="AM2601" s="5"/>
      <c r="AN2601" s="5"/>
      <c r="AO2601" s="5"/>
      <c r="AP2601" s="5"/>
      <c r="AQ2601" s="5"/>
      <c r="AR2601" s="5"/>
      <c r="AS2601" s="5"/>
      <c r="AT2601" s="5"/>
      <c r="AU2601" s="5"/>
      <c r="AV2601" s="28"/>
      <c r="AW2601" s="28"/>
    </row>
    <row r="2602" spans="2:49" ht="15.6" x14ac:dyDescent="0.3">
      <c r="B2602" s="9"/>
      <c r="C2602" s="9"/>
      <c r="D2602" s="9"/>
      <c r="E2602" s="9"/>
      <c r="F2602" s="9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  <c r="AJ2602" s="5"/>
      <c r="AK2602" s="5"/>
      <c r="AL2602" s="5"/>
      <c r="AM2602" s="5"/>
      <c r="AN2602" s="5"/>
      <c r="AO2602" s="5"/>
      <c r="AP2602" s="5"/>
      <c r="AQ2602" s="5"/>
      <c r="AR2602" s="5"/>
      <c r="AS2602" s="5"/>
      <c r="AT2602" s="5"/>
      <c r="AU2602" s="5"/>
      <c r="AV2602" s="28"/>
      <c r="AW2602" s="28"/>
    </row>
    <row r="2603" spans="2:49" ht="15.6" x14ac:dyDescent="0.3">
      <c r="B2603" s="9"/>
      <c r="C2603" s="9"/>
      <c r="D2603" s="9"/>
      <c r="E2603" s="9"/>
      <c r="F2603" s="9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  <c r="AJ2603" s="5"/>
      <c r="AK2603" s="5"/>
      <c r="AL2603" s="5"/>
      <c r="AM2603" s="5"/>
      <c r="AN2603" s="5"/>
      <c r="AO2603" s="5"/>
      <c r="AP2603" s="5"/>
      <c r="AQ2603" s="5"/>
      <c r="AR2603" s="5"/>
      <c r="AS2603" s="5"/>
      <c r="AT2603" s="5"/>
      <c r="AU2603" s="5"/>
      <c r="AV2603" s="28"/>
      <c r="AW2603" s="28"/>
    </row>
    <row r="2604" spans="2:49" ht="15.6" x14ac:dyDescent="0.3">
      <c r="B2604" s="9"/>
      <c r="C2604" s="9"/>
      <c r="D2604" s="9"/>
      <c r="E2604" s="9"/>
      <c r="F2604" s="9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  <c r="AJ2604" s="5"/>
      <c r="AK2604" s="5"/>
      <c r="AL2604" s="5"/>
      <c r="AM2604" s="5"/>
      <c r="AN2604" s="5"/>
      <c r="AO2604" s="5"/>
      <c r="AP2604" s="5"/>
      <c r="AQ2604" s="5"/>
      <c r="AR2604" s="5"/>
      <c r="AS2604" s="5"/>
      <c r="AT2604" s="5"/>
      <c r="AU2604" s="5"/>
      <c r="AV2604" s="28"/>
      <c r="AW2604" s="28"/>
    </row>
    <row r="2605" spans="2:49" ht="15.6" x14ac:dyDescent="0.3">
      <c r="B2605" s="9"/>
      <c r="C2605" s="9"/>
      <c r="D2605" s="9"/>
      <c r="E2605" s="9"/>
      <c r="F2605" s="9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  <c r="AJ2605" s="5"/>
      <c r="AK2605" s="5"/>
      <c r="AL2605" s="5"/>
      <c r="AM2605" s="5"/>
      <c r="AN2605" s="5"/>
      <c r="AO2605" s="5"/>
      <c r="AP2605" s="5"/>
      <c r="AQ2605" s="5"/>
      <c r="AR2605" s="5"/>
      <c r="AS2605" s="5"/>
      <c r="AT2605" s="5"/>
      <c r="AU2605" s="5"/>
      <c r="AV2605" s="28"/>
      <c r="AW2605" s="28"/>
    </row>
    <row r="2606" spans="2:49" ht="15.6" x14ac:dyDescent="0.3">
      <c r="B2606" s="9"/>
      <c r="C2606" s="9"/>
      <c r="D2606" s="9"/>
      <c r="E2606" s="9"/>
      <c r="F2606" s="9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  <c r="AJ2606" s="5"/>
      <c r="AK2606" s="5"/>
      <c r="AL2606" s="5"/>
      <c r="AM2606" s="5"/>
      <c r="AN2606" s="5"/>
      <c r="AO2606" s="5"/>
      <c r="AP2606" s="5"/>
      <c r="AQ2606" s="5"/>
      <c r="AR2606" s="5"/>
      <c r="AS2606" s="5"/>
      <c r="AT2606" s="5"/>
      <c r="AU2606" s="5"/>
      <c r="AV2606" s="28"/>
      <c r="AW2606" s="28"/>
    </row>
    <row r="2607" spans="2:49" ht="15.6" x14ac:dyDescent="0.3">
      <c r="B2607" s="9"/>
      <c r="C2607" s="9"/>
      <c r="D2607" s="9"/>
      <c r="E2607" s="9"/>
      <c r="F2607" s="9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  <c r="AJ2607" s="5"/>
      <c r="AK2607" s="5"/>
      <c r="AL2607" s="5"/>
      <c r="AM2607" s="5"/>
      <c r="AN2607" s="5"/>
      <c r="AO2607" s="5"/>
      <c r="AP2607" s="5"/>
      <c r="AQ2607" s="5"/>
      <c r="AR2607" s="5"/>
      <c r="AS2607" s="5"/>
      <c r="AT2607" s="5"/>
      <c r="AU2607" s="5"/>
      <c r="AV2607" s="28"/>
      <c r="AW2607" s="28"/>
    </row>
    <row r="2608" spans="2:49" ht="15.6" x14ac:dyDescent="0.3">
      <c r="B2608" s="9"/>
      <c r="C2608" s="9"/>
      <c r="D2608" s="9"/>
      <c r="E2608" s="9"/>
      <c r="F2608" s="9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  <c r="AJ2608" s="5"/>
      <c r="AK2608" s="5"/>
      <c r="AL2608" s="5"/>
      <c r="AM2608" s="5"/>
      <c r="AN2608" s="5"/>
      <c r="AO2608" s="5"/>
      <c r="AP2608" s="5"/>
      <c r="AQ2608" s="5"/>
      <c r="AR2608" s="5"/>
      <c r="AS2608" s="5"/>
      <c r="AT2608" s="5"/>
      <c r="AU2608" s="5"/>
      <c r="AV2608" s="28"/>
      <c r="AW2608" s="28"/>
    </row>
    <row r="2609" spans="2:49" ht="15.6" x14ac:dyDescent="0.3">
      <c r="B2609" s="9"/>
      <c r="C2609" s="9"/>
      <c r="D2609" s="9"/>
      <c r="E2609" s="9"/>
      <c r="F2609" s="9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  <c r="AJ2609" s="5"/>
      <c r="AK2609" s="5"/>
      <c r="AL2609" s="5"/>
      <c r="AM2609" s="5"/>
      <c r="AN2609" s="5"/>
      <c r="AO2609" s="5"/>
      <c r="AP2609" s="5"/>
      <c r="AQ2609" s="5"/>
      <c r="AR2609" s="5"/>
      <c r="AS2609" s="5"/>
      <c r="AT2609" s="5"/>
      <c r="AU2609" s="5"/>
      <c r="AV2609" s="28"/>
      <c r="AW2609" s="28"/>
    </row>
    <row r="2610" spans="2:49" ht="15.6" x14ac:dyDescent="0.3">
      <c r="B2610" s="9"/>
      <c r="C2610" s="9"/>
      <c r="D2610" s="9"/>
      <c r="E2610" s="9"/>
      <c r="F2610" s="9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  <c r="AJ2610" s="5"/>
      <c r="AK2610" s="5"/>
      <c r="AL2610" s="5"/>
      <c r="AM2610" s="5"/>
      <c r="AN2610" s="5"/>
      <c r="AO2610" s="5"/>
      <c r="AP2610" s="5"/>
      <c r="AQ2610" s="5"/>
      <c r="AR2610" s="5"/>
      <c r="AS2610" s="5"/>
      <c r="AT2610" s="5"/>
      <c r="AU2610" s="5"/>
      <c r="AV2610" s="28"/>
      <c r="AW2610" s="28"/>
    </row>
    <row r="2611" spans="2:49" ht="15.6" x14ac:dyDescent="0.3">
      <c r="B2611" s="9"/>
      <c r="C2611" s="9"/>
      <c r="D2611" s="9"/>
      <c r="E2611" s="9"/>
      <c r="F2611" s="9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  <c r="AJ2611" s="5"/>
      <c r="AK2611" s="5"/>
      <c r="AL2611" s="5"/>
      <c r="AM2611" s="5"/>
      <c r="AN2611" s="5"/>
      <c r="AO2611" s="5"/>
      <c r="AP2611" s="5"/>
      <c r="AQ2611" s="5"/>
      <c r="AR2611" s="5"/>
      <c r="AS2611" s="5"/>
      <c r="AT2611" s="5"/>
      <c r="AU2611" s="5"/>
      <c r="AV2611" s="28"/>
      <c r="AW2611" s="28"/>
    </row>
    <row r="2612" spans="2:49" ht="15.6" x14ac:dyDescent="0.3">
      <c r="B2612" s="9"/>
      <c r="C2612" s="9"/>
      <c r="D2612" s="9"/>
      <c r="E2612" s="9"/>
      <c r="F2612" s="9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  <c r="AJ2612" s="5"/>
      <c r="AK2612" s="5"/>
      <c r="AL2612" s="5"/>
      <c r="AM2612" s="5"/>
      <c r="AN2612" s="5"/>
      <c r="AO2612" s="5"/>
      <c r="AP2612" s="5"/>
      <c r="AQ2612" s="5"/>
      <c r="AR2612" s="5"/>
      <c r="AS2612" s="5"/>
      <c r="AT2612" s="5"/>
      <c r="AU2612" s="5"/>
      <c r="AV2612" s="28"/>
      <c r="AW2612" s="28"/>
    </row>
    <row r="2613" spans="2:49" ht="15.6" x14ac:dyDescent="0.3">
      <c r="B2613" s="9"/>
      <c r="C2613" s="9"/>
      <c r="D2613" s="9"/>
      <c r="E2613" s="9"/>
      <c r="F2613" s="9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  <c r="AJ2613" s="5"/>
      <c r="AK2613" s="5"/>
      <c r="AL2613" s="5"/>
      <c r="AM2613" s="5"/>
      <c r="AN2613" s="5"/>
      <c r="AO2613" s="5"/>
      <c r="AP2613" s="5"/>
      <c r="AQ2613" s="5"/>
      <c r="AR2613" s="5"/>
      <c r="AS2613" s="5"/>
      <c r="AT2613" s="5"/>
      <c r="AU2613" s="5"/>
      <c r="AV2613" s="28"/>
      <c r="AW2613" s="28"/>
    </row>
    <row r="2614" spans="2:49" ht="15.6" x14ac:dyDescent="0.3">
      <c r="B2614" s="9"/>
      <c r="C2614" s="9"/>
      <c r="D2614" s="9"/>
      <c r="E2614" s="9"/>
      <c r="F2614" s="9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  <c r="AJ2614" s="5"/>
      <c r="AK2614" s="5"/>
      <c r="AL2614" s="5"/>
      <c r="AM2614" s="5"/>
      <c r="AN2614" s="5"/>
      <c r="AO2614" s="5"/>
      <c r="AP2614" s="5"/>
      <c r="AQ2614" s="5"/>
      <c r="AR2614" s="5"/>
      <c r="AS2614" s="5"/>
      <c r="AT2614" s="5"/>
      <c r="AU2614" s="5"/>
      <c r="AV2614" s="28"/>
      <c r="AW2614" s="28"/>
    </row>
    <row r="2615" spans="2:49" ht="15.6" x14ac:dyDescent="0.3">
      <c r="B2615" s="9"/>
      <c r="C2615" s="9"/>
      <c r="D2615" s="9"/>
      <c r="E2615" s="9"/>
      <c r="F2615" s="9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  <c r="AJ2615" s="5"/>
      <c r="AK2615" s="5"/>
      <c r="AL2615" s="5"/>
      <c r="AM2615" s="5"/>
      <c r="AN2615" s="5"/>
      <c r="AO2615" s="5"/>
      <c r="AP2615" s="5"/>
      <c r="AQ2615" s="5"/>
      <c r="AR2615" s="5"/>
      <c r="AS2615" s="5"/>
      <c r="AT2615" s="5"/>
      <c r="AU2615" s="5"/>
      <c r="AV2615" s="28"/>
      <c r="AW2615" s="28"/>
    </row>
    <row r="2616" spans="2:49" ht="15.6" x14ac:dyDescent="0.3">
      <c r="B2616" s="9"/>
      <c r="C2616" s="9"/>
      <c r="D2616" s="9"/>
      <c r="E2616" s="9"/>
      <c r="F2616" s="9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  <c r="AJ2616" s="5"/>
      <c r="AK2616" s="5"/>
      <c r="AL2616" s="5"/>
      <c r="AM2616" s="5"/>
      <c r="AN2616" s="5"/>
      <c r="AO2616" s="5"/>
      <c r="AP2616" s="5"/>
      <c r="AQ2616" s="5"/>
      <c r="AR2616" s="5"/>
      <c r="AS2616" s="5"/>
      <c r="AT2616" s="5"/>
      <c r="AU2616" s="5"/>
      <c r="AV2616" s="28"/>
      <c r="AW2616" s="28"/>
    </row>
    <row r="2617" spans="2:49" ht="15.6" x14ac:dyDescent="0.3">
      <c r="B2617" s="9"/>
      <c r="C2617" s="9"/>
      <c r="D2617" s="9"/>
      <c r="E2617" s="9"/>
      <c r="F2617" s="9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  <c r="AA2617" s="5"/>
      <c r="AB2617" s="5"/>
      <c r="AC2617" s="5"/>
      <c r="AD2617" s="5"/>
      <c r="AE2617" s="5"/>
      <c r="AF2617" s="5"/>
      <c r="AG2617" s="5"/>
      <c r="AH2617" s="5"/>
      <c r="AI2617" s="5"/>
      <c r="AJ2617" s="5"/>
      <c r="AK2617" s="5"/>
      <c r="AL2617" s="5"/>
      <c r="AM2617" s="5"/>
      <c r="AN2617" s="5"/>
      <c r="AO2617" s="5"/>
      <c r="AP2617" s="5"/>
      <c r="AQ2617" s="5"/>
      <c r="AR2617" s="5"/>
      <c r="AS2617" s="5"/>
      <c r="AT2617" s="5"/>
      <c r="AU2617" s="5"/>
      <c r="AV2617" s="28"/>
      <c r="AW2617" s="28"/>
    </row>
    <row r="2618" spans="2:49" ht="15.6" x14ac:dyDescent="0.3">
      <c r="B2618" s="9"/>
      <c r="C2618" s="9"/>
      <c r="D2618" s="9"/>
      <c r="E2618" s="9"/>
      <c r="F2618" s="9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  <c r="AA2618" s="5"/>
      <c r="AB2618" s="5"/>
      <c r="AC2618" s="5"/>
      <c r="AD2618" s="5"/>
      <c r="AE2618" s="5"/>
      <c r="AF2618" s="5"/>
      <c r="AG2618" s="5"/>
      <c r="AH2618" s="5"/>
      <c r="AI2618" s="5"/>
      <c r="AJ2618" s="5"/>
      <c r="AK2618" s="5"/>
      <c r="AL2618" s="5"/>
      <c r="AM2618" s="5"/>
      <c r="AN2618" s="5"/>
      <c r="AO2618" s="5"/>
      <c r="AP2618" s="5"/>
      <c r="AQ2618" s="5"/>
      <c r="AR2618" s="5"/>
      <c r="AS2618" s="5"/>
      <c r="AT2618" s="5"/>
      <c r="AU2618" s="5"/>
      <c r="AV2618" s="28"/>
      <c r="AW2618" s="28"/>
    </row>
    <row r="2619" spans="2:49" ht="15.6" x14ac:dyDescent="0.3">
      <c r="B2619" s="9"/>
      <c r="C2619" s="9"/>
      <c r="D2619" s="9"/>
      <c r="E2619" s="9"/>
      <c r="F2619" s="9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  <c r="AA2619" s="5"/>
      <c r="AB2619" s="5"/>
      <c r="AC2619" s="5"/>
      <c r="AD2619" s="5"/>
      <c r="AE2619" s="5"/>
      <c r="AF2619" s="5"/>
      <c r="AG2619" s="5"/>
      <c r="AH2619" s="5"/>
      <c r="AI2619" s="5"/>
      <c r="AJ2619" s="5"/>
      <c r="AK2619" s="5"/>
      <c r="AL2619" s="5"/>
      <c r="AM2619" s="5"/>
      <c r="AN2619" s="5"/>
      <c r="AO2619" s="5"/>
      <c r="AP2619" s="5"/>
      <c r="AQ2619" s="5"/>
      <c r="AR2619" s="5"/>
      <c r="AS2619" s="5"/>
      <c r="AT2619" s="5"/>
      <c r="AU2619" s="5"/>
      <c r="AV2619" s="28"/>
      <c r="AW2619" s="28"/>
    </row>
    <row r="2620" spans="2:49" ht="15.6" x14ac:dyDescent="0.3">
      <c r="B2620" s="9"/>
      <c r="C2620" s="9"/>
      <c r="D2620" s="9"/>
      <c r="E2620" s="9"/>
      <c r="F2620" s="9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  <c r="AJ2620" s="5"/>
      <c r="AK2620" s="5"/>
      <c r="AL2620" s="5"/>
      <c r="AM2620" s="5"/>
      <c r="AN2620" s="5"/>
      <c r="AO2620" s="5"/>
      <c r="AP2620" s="5"/>
      <c r="AQ2620" s="5"/>
      <c r="AR2620" s="5"/>
      <c r="AS2620" s="5"/>
      <c r="AT2620" s="5"/>
      <c r="AU2620" s="5"/>
      <c r="AV2620" s="28"/>
      <c r="AW2620" s="28"/>
    </row>
    <row r="2621" spans="2:49" ht="15.6" x14ac:dyDescent="0.3">
      <c r="B2621" s="9"/>
      <c r="C2621" s="9"/>
      <c r="D2621" s="9"/>
      <c r="E2621" s="9"/>
      <c r="F2621" s="9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  <c r="AJ2621" s="5"/>
      <c r="AK2621" s="5"/>
      <c r="AL2621" s="5"/>
      <c r="AM2621" s="5"/>
      <c r="AN2621" s="5"/>
      <c r="AO2621" s="5"/>
      <c r="AP2621" s="5"/>
      <c r="AQ2621" s="5"/>
      <c r="AR2621" s="5"/>
      <c r="AS2621" s="5"/>
      <c r="AT2621" s="5"/>
      <c r="AU2621" s="5"/>
      <c r="AV2621" s="28"/>
      <c r="AW2621" s="28"/>
    </row>
    <row r="2622" spans="2:49" ht="15.6" x14ac:dyDescent="0.3">
      <c r="B2622" s="9"/>
      <c r="C2622" s="9"/>
      <c r="D2622" s="9"/>
      <c r="E2622" s="9"/>
      <c r="F2622" s="9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  <c r="AJ2622" s="5"/>
      <c r="AK2622" s="5"/>
      <c r="AL2622" s="5"/>
      <c r="AM2622" s="5"/>
      <c r="AN2622" s="5"/>
      <c r="AO2622" s="5"/>
      <c r="AP2622" s="5"/>
      <c r="AQ2622" s="5"/>
      <c r="AR2622" s="5"/>
      <c r="AS2622" s="5"/>
      <c r="AT2622" s="5"/>
      <c r="AU2622" s="5"/>
      <c r="AV2622" s="28"/>
      <c r="AW2622" s="28"/>
    </row>
    <row r="2623" spans="2:49" ht="15.6" x14ac:dyDescent="0.3">
      <c r="B2623" s="9"/>
      <c r="C2623" s="9"/>
      <c r="D2623" s="9"/>
      <c r="E2623" s="9"/>
      <c r="F2623" s="9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  <c r="AJ2623" s="5"/>
      <c r="AK2623" s="5"/>
      <c r="AL2623" s="5"/>
      <c r="AM2623" s="5"/>
      <c r="AN2623" s="5"/>
      <c r="AO2623" s="5"/>
      <c r="AP2623" s="5"/>
      <c r="AQ2623" s="5"/>
      <c r="AR2623" s="5"/>
      <c r="AS2623" s="5"/>
      <c r="AT2623" s="5"/>
      <c r="AU2623" s="5"/>
      <c r="AV2623" s="28"/>
      <c r="AW2623" s="28"/>
    </row>
    <row r="2624" spans="2:49" ht="15.6" x14ac:dyDescent="0.3">
      <c r="B2624" s="9"/>
      <c r="C2624" s="9"/>
      <c r="D2624" s="9"/>
      <c r="E2624" s="9"/>
      <c r="F2624" s="9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  <c r="AJ2624" s="5"/>
      <c r="AK2624" s="5"/>
      <c r="AL2624" s="5"/>
      <c r="AM2624" s="5"/>
      <c r="AN2624" s="5"/>
      <c r="AO2624" s="5"/>
      <c r="AP2624" s="5"/>
      <c r="AQ2624" s="5"/>
      <c r="AR2624" s="5"/>
      <c r="AS2624" s="5"/>
      <c r="AT2624" s="5"/>
      <c r="AU2624" s="5"/>
      <c r="AV2624" s="28"/>
      <c r="AW2624" s="28"/>
    </row>
    <row r="2625" spans="2:49" ht="15.6" x14ac:dyDescent="0.3">
      <c r="B2625" s="9"/>
      <c r="C2625" s="9"/>
      <c r="D2625" s="9"/>
      <c r="E2625" s="9"/>
      <c r="F2625" s="9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  <c r="AJ2625" s="5"/>
      <c r="AK2625" s="5"/>
      <c r="AL2625" s="5"/>
      <c r="AM2625" s="5"/>
      <c r="AN2625" s="5"/>
      <c r="AO2625" s="5"/>
      <c r="AP2625" s="5"/>
      <c r="AQ2625" s="5"/>
      <c r="AR2625" s="5"/>
      <c r="AS2625" s="5"/>
      <c r="AT2625" s="5"/>
      <c r="AU2625" s="5"/>
      <c r="AV2625" s="28"/>
      <c r="AW2625" s="28"/>
    </row>
    <row r="2626" spans="2:49" ht="15.6" x14ac:dyDescent="0.3">
      <c r="B2626" s="9"/>
      <c r="C2626" s="9"/>
      <c r="D2626" s="9"/>
      <c r="E2626" s="9"/>
      <c r="F2626" s="9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  <c r="AJ2626" s="5"/>
      <c r="AK2626" s="5"/>
      <c r="AL2626" s="5"/>
      <c r="AM2626" s="5"/>
      <c r="AN2626" s="5"/>
      <c r="AO2626" s="5"/>
      <c r="AP2626" s="5"/>
      <c r="AQ2626" s="5"/>
      <c r="AR2626" s="5"/>
      <c r="AS2626" s="5"/>
      <c r="AT2626" s="5"/>
      <c r="AU2626" s="5"/>
      <c r="AV2626" s="28"/>
      <c r="AW2626" s="28"/>
    </row>
    <row r="2627" spans="2:49" ht="15.6" x14ac:dyDescent="0.3">
      <c r="B2627" s="9"/>
      <c r="C2627" s="9"/>
      <c r="D2627" s="9"/>
      <c r="E2627" s="9"/>
      <c r="F2627" s="9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  <c r="AJ2627" s="5"/>
      <c r="AK2627" s="5"/>
      <c r="AL2627" s="5"/>
      <c r="AM2627" s="5"/>
      <c r="AN2627" s="5"/>
      <c r="AO2627" s="5"/>
      <c r="AP2627" s="5"/>
      <c r="AQ2627" s="5"/>
      <c r="AR2627" s="5"/>
      <c r="AS2627" s="5"/>
      <c r="AT2627" s="5"/>
      <c r="AU2627" s="5"/>
      <c r="AV2627" s="28"/>
      <c r="AW2627" s="28"/>
    </row>
    <row r="2628" spans="2:49" ht="15.6" x14ac:dyDescent="0.3">
      <c r="B2628" s="9"/>
      <c r="C2628" s="9"/>
      <c r="D2628" s="9"/>
      <c r="E2628" s="9"/>
      <c r="F2628" s="9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  <c r="AJ2628" s="5"/>
      <c r="AK2628" s="5"/>
      <c r="AL2628" s="5"/>
      <c r="AM2628" s="5"/>
      <c r="AN2628" s="5"/>
      <c r="AO2628" s="5"/>
      <c r="AP2628" s="5"/>
      <c r="AQ2628" s="5"/>
      <c r="AR2628" s="5"/>
      <c r="AS2628" s="5"/>
      <c r="AT2628" s="5"/>
      <c r="AU2628" s="5"/>
      <c r="AV2628" s="28"/>
      <c r="AW2628" s="28"/>
    </row>
    <row r="2629" spans="2:49" ht="15.6" x14ac:dyDescent="0.3">
      <c r="B2629" s="9"/>
      <c r="C2629" s="9"/>
      <c r="D2629" s="9"/>
      <c r="E2629" s="9"/>
      <c r="F2629" s="9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  <c r="AJ2629" s="5"/>
      <c r="AK2629" s="5"/>
      <c r="AL2629" s="5"/>
      <c r="AM2629" s="5"/>
      <c r="AN2629" s="5"/>
      <c r="AO2629" s="5"/>
      <c r="AP2629" s="5"/>
      <c r="AQ2629" s="5"/>
      <c r="AR2629" s="5"/>
      <c r="AS2629" s="5"/>
      <c r="AT2629" s="5"/>
      <c r="AU2629" s="5"/>
      <c r="AV2629" s="28"/>
      <c r="AW2629" s="28"/>
    </row>
    <row r="2630" spans="2:49" ht="15.6" x14ac:dyDescent="0.3">
      <c r="B2630" s="9"/>
      <c r="C2630" s="9"/>
      <c r="D2630" s="9"/>
      <c r="E2630" s="9"/>
      <c r="F2630" s="9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  <c r="AJ2630" s="5"/>
      <c r="AK2630" s="5"/>
      <c r="AL2630" s="5"/>
      <c r="AM2630" s="5"/>
      <c r="AN2630" s="5"/>
      <c r="AO2630" s="5"/>
      <c r="AP2630" s="5"/>
      <c r="AQ2630" s="5"/>
      <c r="AR2630" s="5"/>
      <c r="AS2630" s="5"/>
      <c r="AT2630" s="5"/>
      <c r="AU2630" s="5"/>
      <c r="AV2630" s="28"/>
      <c r="AW2630" s="28"/>
    </row>
    <row r="2631" spans="2:49" ht="15.6" x14ac:dyDescent="0.3">
      <c r="B2631" s="9"/>
      <c r="C2631" s="9"/>
      <c r="D2631" s="9"/>
      <c r="E2631" s="9"/>
      <c r="F2631" s="9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  <c r="AJ2631" s="5"/>
      <c r="AK2631" s="5"/>
      <c r="AL2631" s="5"/>
      <c r="AM2631" s="5"/>
      <c r="AN2631" s="5"/>
      <c r="AO2631" s="5"/>
      <c r="AP2631" s="5"/>
      <c r="AQ2631" s="5"/>
      <c r="AR2631" s="5"/>
      <c r="AS2631" s="5"/>
      <c r="AT2631" s="5"/>
      <c r="AU2631" s="5"/>
      <c r="AV2631" s="28"/>
      <c r="AW2631" s="28"/>
    </row>
    <row r="2632" spans="2:49" ht="15.6" x14ac:dyDescent="0.3">
      <c r="B2632" s="9"/>
      <c r="C2632" s="9"/>
      <c r="D2632" s="9"/>
      <c r="E2632" s="9"/>
      <c r="F2632" s="9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  <c r="AJ2632" s="5"/>
      <c r="AK2632" s="5"/>
      <c r="AL2632" s="5"/>
      <c r="AM2632" s="5"/>
      <c r="AN2632" s="5"/>
      <c r="AO2632" s="5"/>
      <c r="AP2632" s="5"/>
      <c r="AQ2632" s="5"/>
      <c r="AR2632" s="5"/>
      <c r="AS2632" s="5"/>
      <c r="AT2632" s="5"/>
      <c r="AU2632" s="5"/>
      <c r="AV2632" s="28"/>
      <c r="AW2632" s="28"/>
    </row>
    <row r="2633" spans="2:49" ht="15.6" x14ac:dyDescent="0.3">
      <c r="B2633" s="9"/>
      <c r="C2633" s="9"/>
      <c r="D2633" s="9"/>
      <c r="E2633" s="9"/>
      <c r="F2633" s="9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  <c r="AJ2633" s="5"/>
      <c r="AK2633" s="5"/>
      <c r="AL2633" s="5"/>
      <c r="AM2633" s="5"/>
      <c r="AN2633" s="5"/>
      <c r="AO2633" s="5"/>
      <c r="AP2633" s="5"/>
      <c r="AQ2633" s="5"/>
      <c r="AR2633" s="5"/>
      <c r="AS2633" s="5"/>
      <c r="AT2633" s="5"/>
      <c r="AU2633" s="5"/>
      <c r="AV2633" s="28"/>
      <c r="AW2633" s="28"/>
    </row>
    <row r="2634" spans="2:49" ht="15.6" x14ac:dyDescent="0.3">
      <c r="B2634" s="9"/>
      <c r="C2634" s="9"/>
      <c r="D2634" s="9"/>
      <c r="E2634" s="9"/>
      <c r="F2634" s="9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  <c r="AJ2634" s="5"/>
      <c r="AK2634" s="5"/>
      <c r="AL2634" s="5"/>
      <c r="AM2634" s="5"/>
      <c r="AN2634" s="5"/>
      <c r="AO2634" s="5"/>
      <c r="AP2634" s="5"/>
      <c r="AQ2634" s="5"/>
      <c r="AR2634" s="5"/>
      <c r="AS2634" s="5"/>
      <c r="AT2634" s="5"/>
      <c r="AU2634" s="5"/>
      <c r="AV2634" s="28"/>
      <c r="AW2634" s="28"/>
    </row>
    <row r="2635" spans="2:49" ht="15.6" x14ac:dyDescent="0.3">
      <c r="B2635" s="9"/>
      <c r="C2635" s="9"/>
      <c r="D2635" s="9"/>
      <c r="E2635" s="9"/>
      <c r="F2635" s="9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  <c r="AJ2635" s="5"/>
      <c r="AK2635" s="5"/>
      <c r="AL2635" s="5"/>
      <c r="AM2635" s="5"/>
      <c r="AN2635" s="5"/>
      <c r="AO2635" s="5"/>
      <c r="AP2635" s="5"/>
      <c r="AQ2635" s="5"/>
      <c r="AR2635" s="5"/>
      <c r="AS2635" s="5"/>
      <c r="AT2635" s="5"/>
      <c r="AU2635" s="5"/>
      <c r="AV2635" s="28"/>
      <c r="AW2635" s="28"/>
    </row>
    <row r="2636" spans="2:49" ht="15.6" x14ac:dyDescent="0.3">
      <c r="B2636" s="9"/>
      <c r="C2636" s="9"/>
      <c r="D2636" s="9"/>
      <c r="E2636" s="9"/>
      <c r="F2636" s="9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  <c r="AJ2636" s="5"/>
      <c r="AK2636" s="5"/>
      <c r="AL2636" s="5"/>
      <c r="AM2636" s="5"/>
      <c r="AN2636" s="5"/>
      <c r="AO2636" s="5"/>
      <c r="AP2636" s="5"/>
      <c r="AQ2636" s="5"/>
      <c r="AR2636" s="5"/>
      <c r="AS2636" s="5"/>
      <c r="AT2636" s="5"/>
      <c r="AU2636" s="5"/>
      <c r="AV2636" s="28"/>
      <c r="AW2636" s="28"/>
    </row>
    <row r="2637" spans="2:49" ht="15.6" x14ac:dyDescent="0.3">
      <c r="B2637" s="9"/>
      <c r="C2637" s="9"/>
      <c r="D2637" s="9"/>
      <c r="E2637" s="9"/>
      <c r="F2637" s="9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  <c r="AJ2637" s="5"/>
      <c r="AK2637" s="5"/>
      <c r="AL2637" s="5"/>
      <c r="AM2637" s="5"/>
      <c r="AN2637" s="5"/>
      <c r="AO2637" s="5"/>
      <c r="AP2637" s="5"/>
      <c r="AQ2637" s="5"/>
      <c r="AR2637" s="5"/>
      <c r="AS2637" s="5"/>
      <c r="AT2637" s="5"/>
      <c r="AU2637" s="5"/>
      <c r="AV2637" s="28"/>
      <c r="AW2637" s="28"/>
    </row>
    <row r="2638" spans="2:49" ht="15.6" x14ac:dyDescent="0.3">
      <c r="B2638" s="9"/>
      <c r="C2638" s="9"/>
      <c r="D2638" s="9"/>
      <c r="E2638" s="9"/>
      <c r="F2638" s="9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  <c r="AJ2638" s="5"/>
      <c r="AK2638" s="5"/>
      <c r="AL2638" s="5"/>
      <c r="AM2638" s="5"/>
      <c r="AN2638" s="5"/>
      <c r="AO2638" s="5"/>
      <c r="AP2638" s="5"/>
      <c r="AQ2638" s="5"/>
      <c r="AR2638" s="5"/>
      <c r="AS2638" s="5"/>
      <c r="AT2638" s="5"/>
      <c r="AU2638" s="5"/>
      <c r="AV2638" s="28"/>
      <c r="AW2638" s="28"/>
    </row>
    <row r="2639" spans="2:49" ht="15.6" x14ac:dyDescent="0.3">
      <c r="B2639" s="9"/>
      <c r="C2639" s="9"/>
      <c r="D2639" s="9"/>
      <c r="E2639" s="9"/>
      <c r="F2639" s="9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  <c r="AJ2639" s="5"/>
      <c r="AK2639" s="5"/>
      <c r="AL2639" s="5"/>
      <c r="AM2639" s="5"/>
      <c r="AN2639" s="5"/>
      <c r="AO2639" s="5"/>
      <c r="AP2639" s="5"/>
      <c r="AQ2639" s="5"/>
      <c r="AR2639" s="5"/>
      <c r="AS2639" s="5"/>
      <c r="AT2639" s="5"/>
      <c r="AU2639" s="5"/>
      <c r="AV2639" s="28"/>
      <c r="AW2639" s="28"/>
    </row>
    <row r="2640" spans="2:49" ht="15.6" x14ac:dyDescent="0.3">
      <c r="B2640" s="9"/>
      <c r="C2640" s="9"/>
      <c r="D2640" s="9"/>
      <c r="E2640" s="9"/>
      <c r="F2640" s="9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  <c r="AJ2640" s="5"/>
      <c r="AK2640" s="5"/>
      <c r="AL2640" s="5"/>
      <c r="AM2640" s="5"/>
      <c r="AN2640" s="5"/>
      <c r="AO2640" s="5"/>
      <c r="AP2640" s="5"/>
      <c r="AQ2640" s="5"/>
      <c r="AR2640" s="5"/>
      <c r="AS2640" s="5"/>
      <c r="AT2640" s="5"/>
      <c r="AU2640" s="5"/>
      <c r="AV2640" s="28"/>
      <c r="AW2640" s="28"/>
    </row>
    <row r="2641" spans="2:49" ht="15.6" x14ac:dyDescent="0.3">
      <c r="B2641" s="9"/>
      <c r="C2641" s="9"/>
      <c r="D2641" s="9"/>
      <c r="E2641" s="9"/>
      <c r="F2641" s="9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  <c r="AJ2641" s="5"/>
      <c r="AK2641" s="5"/>
      <c r="AL2641" s="5"/>
      <c r="AM2641" s="5"/>
      <c r="AN2641" s="5"/>
      <c r="AO2641" s="5"/>
      <c r="AP2641" s="5"/>
      <c r="AQ2641" s="5"/>
      <c r="AR2641" s="5"/>
      <c r="AS2641" s="5"/>
      <c r="AT2641" s="5"/>
      <c r="AU2641" s="5"/>
      <c r="AV2641" s="28"/>
      <c r="AW2641" s="28"/>
    </row>
    <row r="2642" spans="2:49" ht="15.6" x14ac:dyDescent="0.3">
      <c r="B2642" s="9"/>
      <c r="C2642" s="9"/>
      <c r="D2642" s="9"/>
      <c r="E2642" s="9"/>
      <c r="F2642" s="9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  <c r="AJ2642" s="5"/>
      <c r="AK2642" s="5"/>
      <c r="AL2642" s="5"/>
      <c r="AM2642" s="5"/>
      <c r="AN2642" s="5"/>
      <c r="AO2642" s="5"/>
      <c r="AP2642" s="5"/>
      <c r="AQ2642" s="5"/>
      <c r="AR2642" s="5"/>
      <c r="AS2642" s="5"/>
      <c r="AT2642" s="5"/>
      <c r="AU2642" s="5"/>
      <c r="AV2642" s="28"/>
      <c r="AW2642" s="28"/>
    </row>
    <row r="2643" spans="2:49" ht="15.6" x14ac:dyDescent="0.3">
      <c r="B2643" s="9"/>
      <c r="C2643" s="9"/>
      <c r="D2643" s="9"/>
      <c r="E2643" s="9"/>
      <c r="F2643" s="9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  <c r="AJ2643" s="5"/>
      <c r="AK2643" s="5"/>
      <c r="AL2643" s="5"/>
      <c r="AM2643" s="5"/>
      <c r="AN2643" s="5"/>
      <c r="AO2643" s="5"/>
      <c r="AP2643" s="5"/>
      <c r="AQ2643" s="5"/>
      <c r="AR2643" s="5"/>
      <c r="AS2643" s="5"/>
      <c r="AT2643" s="5"/>
      <c r="AU2643" s="5"/>
      <c r="AV2643" s="28"/>
      <c r="AW2643" s="28"/>
    </row>
    <row r="2644" spans="2:49" ht="15.6" x14ac:dyDescent="0.3">
      <c r="B2644" s="9"/>
      <c r="C2644" s="9"/>
      <c r="D2644" s="9"/>
      <c r="E2644" s="9"/>
      <c r="F2644" s="9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  <c r="AJ2644" s="5"/>
      <c r="AK2644" s="5"/>
      <c r="AL2644" s="5"/>
      <c r="AM2644" s="5"/>
      <c r="AN2644" s="5"/>
      <c r="AO2644" s="5"/>
      <c r="AP2644" s="5"/>
      <c r="AQ2644" s="5"/>
      <c r="AR2644" s="5"/>
      <c r="AS2644" s="5"/>
      <c r="AT2644" s="5"/>
      <c r="AU2644" s="5"/>
      <c r="AV2644" s="28"/>
      <c r="AW2644" s="28"/>
    </row>
    <row r="2645" spans="2:49" ht="15.6" x14ac:dyDescent="0.3">
      <c r="B2645" s="9"/>
      <c r="C2645" s="9"/>
      <c r="D2645" s="9"/>
      <c r="E2645" s="9"/>
      <c r="F2645" s="9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  <c r="AJ2645" s="5"/>
      <c r="AK2645" s="5"/>
      <c r="AL2645" s="5"/>
      <c r="AM2645" s="5"/>
      <c r="AN2645" s="5"/>
      <c r="AO2645" s="5"/>
      <c r="AP2645" s="5"/>
      <c r="AQ2645" s="5"/>
      <c r="AR2645" s="5"/>
      <c r="AS2645" s="5"/>
      <c r="AT2645" s="5"/>
      <c r="AU2645" s="5"/>
      <c r="AV2645" s="28"/>
      <c r="AW2645" s="28"/>
    </row>
    <row r="2646" spans="2:49" ht="15.6" x14ac:dyDescent="0.3">
      <c r="B2646" s="9"/>
      <c r="C2646" s="9"/>
      <c r="D2646" s="9"/>
      <c r="E2646" s="9"/>
      <c r="F2646" s="9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  <c r="AJ2646" s="5"/>
      <c r="AK2646" s="5"/>
      <c r="AL2646" s="5"/>
      <c r="AM2646" s="5"/>
      <c r="AN2646" s="5"/>
      <c r="AO2646" s="5"/>
      <c r="AP2646" s="5"/>
      <c r="AQ2646" s="5"/>
      <c r="AR2646" s="5"/>
      <c r="AS2646" s="5"/>
      <c r="AT2646" s="5"/>
      <c r="AU2646" s="5"/>
      <c r="AV2646" s="28"/>
      <c r="AW2646" s="28"/>
    </row>
    <row r="2647" spans="2:49" ht="15.6" x14ac:dyDescent="0.3">
      <c r="B2647" s="9"/>
      <c r="C2647" s="9"/>
      <c r="D2647" s="9"/>
      <c r="E2647" s="9"/>
      <c r="F2647" s="9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  <c r="AJ2647" s="5"/>
      <c r="AK2647" s="5"/>
      <c r="AL2647" s="5"/>
      <c r="AM2647" s="5"/>
      <c r="AN2647" s="5"/>
      <c r="AO2647" s="5"/>
      <c r="AP2647" s="5"/>
      <c r="AQ2647" s="5"/>
      <c r="AR2647" s="5"/>
      <c r="AS2647" s="5"/>
      <c r="AT2647" s="5"/>
      <c r="AU2647" s="5"/>
      <c r="AV2647" s="28"/>
      <c r="AW2647" s="28"/>
    </row>
    <row r="2648" spans="2:49" ht="15.6" x14ac:dyDescent="0.3">
      <c r="B2648" s="9"/>
      <c r="C2648" s="9"/>
      <c r="D2648" s="9"/>
      <c r="E2648" s="9"/>
      <c r="F2648" s="9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  <c r="AJ2648" s="5"/>
      <c r="AK2648" s="5"/>
      <c r="AL2648" s="5"/>
      <c r="AM2648" s="5"/>
      <c r="AN2648" s="5"/>
      <c r="AO2648" s="5"/>
      <c r="AP2648" s="5"/>
      <c r="AQ2648" s="5"/>
      <c r="AR2648" s="5"/>
      <c r="AS2648" s="5"/>
      <c r="AT2648" s="5"/>
      <c r="AU2648" s="5"/>
      <c r="AV2648" s="28"/>
      <c r="AW2648" s="28"/>
    </row>
    <row r="2649" spans="2:49" ht="15.6" x14ac:dyDescent="0.3">
      <c r="B2649" s="9"/>
      <c r="C2649" s="9"/>
      <c r="D2649" s="9"/>
      <c r="E2649" s="9"/>
      <c r="F2649" s="9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5"/>
      <c r="Y2649" s="5"/>
      <c r="Z2649" s="5"/>
      <c r="AA2649" s="5"/>
      <c r="AB2649" s="5"/>
      <c r="AC2649" s="5"/>
      <c r="AD2649" s="5"/>
      <c r="AE2649" s="5"/>
      <c r="AF2649" s="5"/>
      <c r="AG2649" s="5"/>
      <c r="AH2649" s="5"/>
      <c r="AI2649" s="5"/>
      <c r="AJ2649" s="5"/>
      <c r="AK2649" s="5"/>
      <c r="AL2649" s="5"/>
      <c r="AM2649" s="5"/>
      <c r="AN2649" s="5"/>
      <c r="AO2649" s="5"/>
      <c r="AP2649" s="5"/>
      <c r="AQ2649" s="5"/>
      <c r="AR2649" s="5"/>
      <c r="AS2649" s="5"/>
      <c r="AT2649" s="5"/>
      <c r="AU2649" s="5"/>
      <c r="AV2649" s="28"/>
      <c r="AW2649" s="28"/>
    </row>
    <row r="2650" spans="2:49" ht="15.6" x14ac:dyDescent="0.3">
      <c r="B2650" s="9"/>
      <c r="C2650" s="9"/>
      <c r="D2650" s="9"/>
      <c r="E2650" s="9"/>
      <c r="F2650" s="9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  <c r="AJ2650" s="5"/>
      <c r="AK2650" s="5"/>
      <c r="AL2650" s="5"/>
      <c r="AM2650" s="5"/>
      <c r="AN2650" s="5"/>
      <c r="AO2650" s="5"/>
      <c r="AP2650" s="5"/>
      <c r="AQ2650" s="5"/>
      <c r="AR2650" s="5"/>
      <c r="AS2650" s="5"/>
      <c r="AT2650" s="5"/>
      <c r="AU2650" s="5"/>
      <c r="AV2650" s="28"/>
      <c r="AW2650" s="28"/>
    </row>
    <row r="2651" spans="2:49" ht="15.6" x14ac:dyDescent="0.3">
      <c r="B2651" s="9"/>
      <c r="C2651" s="9"/>
      <c r="D2651" s="9"/>
      <c r="E2651" s="9"/>
      <c r="F2651" s="9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  <c r="AJ2651" s="5"/>
      <c r="AK2651" s="5"/>
      <c r="AL2651" s="5"/>
      <c r="AM2651" s="5"/>
      <c r="AN2651" s="5"/>
      <c r="AO2651" s="5"/>
      <c r="AP2651" s="5"/>
      <c r="AQ2651" s="5"/>
      <c r="AR2651" s="5"/>
      <c r="AS2651" s="5"/>
      <c r="AT2651" s="5"/>
      <c r="AU2651" s="5"/>
      <c r="AV2651" s="28"/>
      <c r="AW2651" s="28"/>
    </row>
    <row r="2652" spans="2:49" ht="15.6" x14ac:dyDescent="0.3">
      <c r="B2652" s="9"/>
      <c r="C2652" s="9"/>
      <c r="D2652" s="9"/>
      <c r="E2652" s="9"/>
      <c r="F2652" s="9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  <c r="AJ2652" s="5"/>
      <c r="AK2652" s="5"/>
      <c r="AL2652" s="5"/>
      <c r="AM2652" s="5"/>
      <c r="AN2652" s="5"/>
      <c r="AO2652" s="5"/>
      <c r="AP2652" s="5"/>
      <c r="AQ2652" s="5"/>
      <c r="AR2652" s="5"/>
      <c r="AS2652" s="5"/>
      <c r="AT2652" s="5"/>
      <c r="AU2652" s="5"/>
      <c r="AV2652" s="28"/>
      <c r="AW2652" s="28"/>
    </row>
    <row r="2653" spans="2:49" ht="15.6" x14ac:dyDescent="0.3">
      <c r="B2653" s="9"/>
      <c r="C2653" s="9"/>
      <c r="D2653" s="9"/>
      <c r="E2653" s="9"/>
      <c r="F2653" s="9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  <c r="AJ2653" s="5"/>
      <c r="AK2653" s="5"/>
      <c r="AL2653" s="5"/>
      <c r="AM2653" s="5"/>
      <c r="AN2653" s="5"/>
      <c r="AO2653" s="5"/>
      <c r="AP2653" s="5"/>
      <c r="AQ2653" s="5"/>
      <c r="AR2653" s="5"/>
      <c r="AS2653" s="5"/>
      <c r="AT2653" s="5"/>
      <c r="AU2653" s="5"/>
      <c r="AV2653" s="28"/>
      <c r="AW2653" s="28"/>
    </row>
    <row r="2654" spans="2:49" ht="15.6" x14ac:dyDescent="0.3">
      <c r="B2654" s="9"/>
      <c r="C2654" s="9"/>
      <c r="D2654" s="9"/>
      <c r="E2654" s="9"/>
      <c r="F2654" s="9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  <c r="AJ2654" s="5"/>
      <c r="AK2654" s="5"/>
      <c r="AL2654" s="5"/>
      <c r="AM2654" s="5"/>
      <c r="AN2654" s="5"/>
      <c r="AO2654" s="5"/>
      <c r="AP2654" s="5"/>
      <c r="AQ2654" s="5"/>
      <c r="AR2654" s="5"/>
      <c r="AS2654" s="5"/>
      <c r="AT2654" s="5"/>
      <c r="AU2654" s="5"/>
      <c r="AV2654" s="28"/>
      <c r="AW2654" s="28"/>
    </row>
    <row r="2655" spans="2:49" ht="15.6" x14ac:dyDescent="0.3">
      <c r="B2655" s="9"/>
      <c r="C2655" s="9"/>
      <c r="D2655" s="9"/>
      <c r="E2655" s="9"/>
      <c r="F2655" s="9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  <c r="AJ2655" s="5"/>
      <c r="AK2655" s="5"/>
      <c r="AL2655" s="5"/>
      <c r="AM2655" s="5"/>
      <c r="AN2655" s="5"/>
      <c r="AO2655" s="5"/>
      <c r="AP2655" s="5"/>
      <c r="AQ2655" s="5"/>
      <c r="AR2655" s="5"/>
      <c r="AS2655" s="5"/>
      <c r="AT2655" s="5"/>
      <c r="AU2655" s="5"/>
      <c r="AV2655" s="28"/>
      <c r="AW2655" s="28"/>
    </row>
    <row r="2656" spans="2:49" ht="15.6" x14ac:dyDescent="0.3">
      <c r="B2656" s="9"/>
      <c r="C2656" s="9"/>
      <c r="D2656" s="9"/>
      <c r="E2656" s="9"/>
      <c r="F2656" s="9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  <c r="AJ2656" s="5"/>
      <c r="AK2656" s="5"/>
      <c r="AL2656" s="5"/>
      <c r="AM2656" s="5"/>
      <c r="AN2656" s="5"/>
      <c r="AO2656" s="5"/>
      <c r="AP2656" s="5"/>
      <c r="AQ2656" s="5"/>
      <c r="AR2656" s="5"/>
      <c r="AS2656" s="5"/>
      <c r="AT2656" s="5"/>
      <c r="AU2656" s="5"/>
      <c r="AV2656" s="28"/>
      <c r="AW2656" s="28"/>
    </row>
    <row r="2657" spans="2:49" ht="15.6" x14ac:dyDescent="0.3">
      <c r="B2657" s="9"/>
      <c r="C2657" s="9"/>
      <c r="D2657" s="9"/>
      <c r="E2657" s="9"/>
      <c r="F2657" s="9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  <c r="AJ2657" s="5"/>
      <c r="AK2657" s="5"/>
      <c r="AL2657" s="5"/>
      <c r="AM2657" s="5"/>
      <c r="AN2657" s="5"/>
      <c r="AO2657" s="5"/>
      <c r="AP2657" s="5"/>
      <c r="AQ2657" s="5"/>
      <c r="AR2657" s="5"/>
      <c r="AS2657" s="5"/>
      <c r="AT2657" s="5"/>
      <c r="AU2657" s="5"/>
      <c r="AV2657" s="28"/>
      <c r="AW2657" s="28"/>
    </row>
    <row r="2658" spans="2:49" ht="15.6" x14ac:dyDescent="0.3">
      <c r="B2658" s="9"/>
      <c r="C2658" s="9"/>
      <c r="D2658" s="9"/>
      <c r="E2658" s="9"/>
      <c r="F2658" s="9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  <c r="AJ2658" s="5"/>
      <c r="AK2658" s="5"/>
      <c r="AL2658" s="5"/>
      <c r="AM2658" s="5"/>
      <c r="AN2658" s="5"/>
      <c r="AO2658" s="5"/>
      <c r="AP2658" s="5"/>
      <c r="AQ2658" s="5"/>
      <c r="AR2658" s="5"/>
      <c r="AS2658" s="5"/>
      <c r="AT2658" s="5"/>
      <c r="AU2658" s="5"/>
      <c r="AV2658" s="28"/>
      <c r="AW2658" s="28"/>
    </row>
    <row r="2659" spans="2:49" ht="15.6" x14ac:dyDescent="0.3">
      <c r="B2659" s="9"/>
      <c r="C2659" s="9"/>
      <c r="D2659" s="9"/>
      <c r="E2659" s="9"/>
      <c r="F2659" s="9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  <c r="AJ2659" s="5"/>
      <c r="AK2659" s="5"/>
      <c r="AL2659" s="5"/>
      <c r="AM2659" s="5"/>
      <c r="AN2659" s="5"/>
      <c r="AO2659" s="5"/>
      <c r="AP2659" s="5"/>
      <c r="AQ2659" s="5"/>
      <c r="AR2659" s="5"/>
      <c r="AS2659" s="5"/>
      <c r="AT2659" s="5"/>
      <c r="AU2659" s="5"/>
      <c r="AV2659" s="28"/>
      <c r="AW2659" s="28"/>
    </row>
    <row r="2660" spans="2:49" ht="15.6" x14ac:dyDescent="0.3">
      <c r="B2660" s="9"/>
      <c r="C2660" s="9"/>
      <c r="D2660" s="9"/>
      <c r="E2660" s="9"/>
      <c r="F2660" s="9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  <c r="AJ2660" s="5"/>
      <c r="AK2660" s="5"/>
      <c r="AL2660" s="5"/>
      <c r="AM2660" s="5"/>
      <c r="AN2660" s="5"/>
      <c r="AO2660" s="5"/>
      <c r="AP2660" s="5"/>
      <c r="AQ2660" s="5"/>
      <c r="AR2660" s="5"/>
      <c r="AS2660" s="5"/>
      <c r="AT2660" s="5"/>
      <c r="AU2660" s="5"/>
      <c r="AV2660" s="28"/>
      <c r="AW2660" s="28"/>
    </row>
    <row r="2661" spans="2:49" ht="15.6" x14ac:dyDescent="0.3">
      <c r="B2661" s="9"/>
      <c r="C2661" s="9"/>
      <c r="D2661" s="9"/>
      <c r="E2661" s="9"/>
      <c r="F2661" s="9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  <c r="AJ2661" s="5"/>
      <c r="AK2661" s="5"/>
      <c r="AL2661" s="5"/>
      <c r="AM2661" s="5"/>
      <c r="AN2661" s="5"/>
      <c r="AO2661" s="5"/>
      <c r="AP2661" s="5"/>
      <c r="AQ2661" s="5"/>
      <c r="AR2661" s="5"/>
      <c r="AS2661" s="5"/>
      <c r="AT2661" s="5"/>
      <c r="AU2661" s="5"/>
      <c r="AV2661" s="28"/>
      <c r="AW2661" s="28"/>
    </row>
    <row r="2662" spans="2:49" ht="15.6" x14ac:dyDescent="0.3">
      <c r="B2662" s="9"/>
      <c r="C2662" s="9"/>
      <c r="D2662" s="9"/>
      <c r="E2662" s="9"/>
      <c r="F2662" s="9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  <c r="AJ2662" s="5"/>
      <c r="AK2662" s="5"/>
      <c r="AL2662" s="5"/>
      <c r="AM2662" s="5"/>
      <c r="AN2662" s="5"/>
      <c r="AO2662" s="5"/>
      <c r="AP2662" s="5"/>
      <c r="AQ2662" s="5"/>
      <c r="AR2662" s="5"/>
      <c r="AS2662" s="5"/>
      <c r="AT2662" s="5"/>
      <c r="AU2662" s="5"/>
      <c r="AV2662" s="28"/>
      <c r="AW2662" s="28"/>
    </row>
    <row r="2663" spans="2:49" ht="15.6" x14ac:dyDescent="0.3">
      <c r="B2663" s="9"/>
      <c r="C2663" s="9"/>
      <c r="D2663" s="9"/>
      <c r="E2663" s="9"/>
      <c r="F2663" s="9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  <c r="AJ2663" s="5"/>
      <c r="AK2663" s="5"/>
      <c r="AL2663" s="5"/>
      <c r="AM2663" s="5"/>
      <c r="AN2663" s="5"/>
      <c r="AO2663" s="5"/>
      <c r="AP2663" s="5"/>
      <c r="AQ2663" s="5"/>
      <c r="AR2663" s="5"/>
      <c r="AS2663" s="5"/>
      <c r="AT2663" s="5"/>
      <c r="AU2663" s="5"/>
      <c r="AV2663" s="28"/>
      <c r="AW2663" s="28"/>
    </row>
    <row r="2664" spans="2:49" ht="15.6" x14ac:dyDescent="0.3">
      <c r="B2664" s="9"/>
      <c r="C2664" s="9"/>
      <c r="D2664" s="9"/>
      <c r="E2664" s="9"/>
      <c r="F2664" s="9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  <c r="AJ2664" s="5"/>
      <c r="AK2664" s="5"/>
      <c r="AL2664" s="5"/>
      <c r="AM2664" s="5"/>
      <c r="AN2664" s="5"/>
      <c r="AO2664" s="5"/>
      <c r="AP2664" s="5"/>
      <c r="AQ2664" s="5"/>
      <c r="AR2664" s="5"/>
      <c r="AS2664" s="5"/>
      <c r="AT2664" s="5"/>
      <c r="AU2664" s="5"/>
      <c r="AV2664" s="28"/>
      <c r="AW2664" s="28"/>
    </row>
    <row r="2665" spans="2:49" ht="15.6" x14ac:dyDescent="0.3">
      <c r="B2665" s="9"/>
      <c r="C2665" s="9"/>
      <c r="D2665" s="9"/>
      <c r="E2665" s="9"/>
      <c r="F2665" s="9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  <c r="AJ2665" s="5"/>
      <c r="AK2665" s="5"/>
      <c r="AL2665" s="5"/>
      <c r="AM2665" s="5"/>
      <c r="AN2665" s="5"/>
      <c r="AO2665" s="5"/>
      <c r="AP2665" s="5"/>
      <c r="AQ2665" s="5"/>
      <c r="AR2665" s="5"/>
      <c r="AS2665" s="5"/>
      <c r="AT2665" s="5"/>
      <c r="AU2665" s="5"/>
      <c r="AV2665" s="28"/>
      <c r="AW2665" s="28"/>
    </row>
    <row r="2666" spans="2:49" ht="15.6" x14ac:dyDescent="0.3">
      <c r="B2666" s="9"/>
      <c r="C2666" s="9"/>
      <c r="D2666" s="9"/>
      <c r="E2666" s="9"/>
      <c r="F2666" s="9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  <c r="AJ2666" s="5"/>
      <c r="AK2666" s="5"/>
      <c r="AL2666" s="5"/>
      <c r="AM2666" s="5"/>
      <c r="AN2666" s="5"/>
      <c r="AO2666" s="5"/>
      <c r="AP2666" s="5"/>
      <c r="AQ2666" s="5"/>
      <c r="AR2666" s="5"/>
      <c r="AS2666" s="5"/>
      <c r="AT2666" s="5"/>
      <c r="AU2666" s="5"/>
      <c r="AV2666" s="28"/>
      <c r="AW2666" s="28"/>
    </row>
    <row r="2667" spans="2:49" ht="15.6" x14ac:dyDescent="0.3">
      <c r="B2667" s="9"/>
      <c r="C2667" s="9"/>
      <c r="D2667" s="9"/>
      <c r="E2667" s="9"/>
      <c r="F2667" s="9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  <c r="AJ2667" s="5"/>
      <c r="AK2667" s="5"/>
      <c r="AL2667" s="5"/>
      <c r="AM2667" s="5"/>
      <c r="AN2667" s="5"/>
      <c r="AO2667" s="5"/>
      <c r="AP2667" s="5"/>
      <c r="AQ2667" s="5"/>
      <c r="AR2667" s="5"/>
      <c r="AS2667" s="5"/>
      <c r="AT2667" s="5"/>
      <c r="AU2667" s="5"/>
      <c r="AV2667" s="28"/>
      <c r="AW2667" s="28"/>
    </row>
    <row r="2668" spans="2:49" ht="15.6" x14ac:dyDescent="0.3">
      <c r="B2668" s="9"/>
      <c r="C2668" s="9"/>
      <c r="D2668" s="9"/>
      <c r="E2668" s="9"/>
      <c r="F2668" s="9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  <c r="AJ2668" s="5"/>
      <c r="AK2668" s="5"/>
      <c r="AL2668" s="5"/>
      <c r="AM2668" s="5"/>
      <c r="AN2668" s="5"/>
      <c r="AO2668" s="5"/>
      <c r="AP2668" s="5"/>
      <c r="AQ2668" s="5"/>
      <c r="AR2668" s="5"/>
      <c r="AS2668" s="5"/>
      <c r="AT2668" s="5"/>
      <c r="AU2668" s="5"/>
      <c r="AV2668" s="28"/>
      <c r="AW2668" s="28"/>
    </row>
    <row r="2669" spans="2:49" ht="15.6" x14ac:dyDescent="0.3">
      <c r="B2669" s="9"/>
      <c r="C2669" s="9"/>
      <c r="D2669" s="9"/>
      <c r="E2669" s="9"/>
      <c r="F2669" s="9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  <c r="AJ2669" s="5"/>
      <c r="AK2669" s="5"/>
      <c r="AL2669" s="5"/>
      <c r="AM2669" s="5"/>
      <c r="AN2669" s="5"/>
      <c r="AO2669" s="5"/>
      <c r="AP2669" s="5"/>
      <c r="AQ2669" s="5"/>
      <c r="AR2669" s="5"/>
      <c r="AS2669" s="5"/>
      <c r="AT2669" s="5"/>
      <c r="AU2669" s="5"/>
      <c r="AV2669" s="28"/>
      <c r="AW2669" s="28"/>
    </row>
    <row r="2670" spans="2:49" ht="15.6" x14ac:dyDescent="0.3">
      <c r="B2670" s="9"/>
      <c r="C2670" s="9"/>
      <c r="D2670" s="9"/>
      <c r="E2670" s="9"/>
      <c r="F2670" s="9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  <c r="AJ2670" s="5"/>
      <c r="AK2670" s="5"/>
      <c r="AL2670" s="5"/>
      <c r="AM2670" s="5"/>
      <c r="AN2670" s="5"/>
      <c r="AO2670" s="5"/>
      <c r="AP2670" s="5"/>
      <c r="AQ2670" s="5"/>
      <c r="AR2670" s="5"/>
      <c r="AS2670" s="5"/>
      <c r="AT2670" s="5"/>
      <c r="AU2670" s="5"/>
      <c r="AV2670" s="28"/>
      <c r="AW2670" s="28"/>
    </row>
    <row r="2671" spans="2:49" ht="15.6" x14ac:dyDescent="0.3">
      <c r="B2671" s="9"/>
      <c r="C2671" s="9"/>
      <c r="D2671" s="9"/>
      <c r="E2671" s="9"/>
      <c r="F2671" s="9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  <c r="AJ2671" s="5"/>
      <c r="AK2671" s="5"/>
      <c r="AL2671" s="5"/>
      <c r="AM2671" s="5"/>
      <c r="AN2671" s="5"/>
      <c r="AO2671" s="5"/>
      <c r="AP2671" s="5"/>
      <c r="AQ2671" s="5"/>
      <c r="AR2671" s="5"/>
      <c r="AS2671" s="5"/>
      <c r="AT2671" s="5"/>
      <c r="AU2671" s="5"/>
      <c r="AV2671" s="28"/>
      <c r="AW2671" s="28"/>
    </row>
    <row r="2672" spans="2:49" ht="15.6" x14ac:dyDescent="0.3">
      <c r="B2672" s="9"/>
      <c r="C2672" s="9"/>
      <c r="D2672" s="9"/>
      <c r="E2672" s="9"/>
      <c r="F2672" s="9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  <c r="AJ2672" s="5"/>
      <c r="AK2672" s="5"/>
      <c r="AL2672" s="5"/>
      <c r="AM2672" s="5"/>
      <c r="AN2672" s="5"/>
      <c r="AO2672" s="5"/>
      <c r="AP2672" s="5"/>
      <c r="AQ2672" s="5"/>
      <c r="AR2672" s="5"/>
      <c r="AS2672" s="5"/>
      <c r="AT2672" s="5"/>
      <c r="AU2672" s="5"/>
      <c r="AV2672" s="28"/>
      <c r="AW2672" s="28"/>
    </row>
    <row r="2673" spans="2:49" ht="15.6" x14ac:dyDescent="0.3">
      <c r="B2673" s="9"/>
      <c r="C2673" s="9"/>
      <c r="D2673" s="9"/>
      <c r="E2673" s="9"/>
      <c r="F2673" s="9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  <c r="AJ2673" s="5"/>
      <c r="AK2673" s="5"/>
      <c r="AL2673" s="5"/>
      <c r="AM2673" s="5"/>
      <c r="AN2673" s="5"/>
      <c r="AO2673" s="5"/>
      <c r="AP2673" s="5"/>
      <c r="AQ2673" s="5"/>
      <c r="AR2673" s="5"/>
      <c r="AS2673" s="5"/>
      <c r="AT2673" s="5"/>
      <c r="AU2673" s="5"/>
      <c r="AV2673" s="28"/>
      <c r="AW2673" s="28"/>
    </row>
    <row r="2674" spans="2:49" ht="15.6" x14ac:dyDescent="0.3">
      <c r="B2674" s="9"/>
      <c r="C2674" s="9"/>
      <c r="D2674" s="9"/>
      <c r="E2674" s="9"/>
      <c r="F2674" s="9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5"/>
      <c r="Y2674" s="5"/>
      <c r="Z2674" s="5"/>
      <c r="AA2674" s="5"/>
      <c r="AB2674" s="5"/>
      <c r="AC2674" s="5"/>
      <c r="AD2674" s="5"/>
      <c r="AE2674" s="5"/>
      <c r="AF2674" s="5"/>
      <c r="AG2674" s="5"/>
      <c r="AH2674" s="5"/>
      <c r="AI2674" s="5"/>
      <c r="AJ2674" s="5"/>
      <c r="AK2674" s="5"/>
      <c r="AL2674" s="5"/>
      <c r="AM2674" s="5"/>
      <c r="AN2674" s="5"/>
      <c r="AO2674" s="5"/>
      <c r="AP2674" s="5"/>
      <c r="AQ2674" s="5"/>
      <c r="AR2674" s="5"/>
      <c r="AS2674" s="5"/>
      <c r="AT2674" s="5"/>
      <c r="AU2674" s="5"/>
      <c r="AV2674" s="28"/>
      <c r="AW2674" s="28"/>
    </row>
    <row r="2675" spans="2:49" ht="15.6" x14ac:dyDescent="0.3">
      <c r="B2675" s="9"/>
      <c r="C2675" s="9"/>
      <c r="D2675" s="9"/>
      <c r="E2675" s="9"/>
      <c r="F2675" s="9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  <c r="AJ2675" s="5"/>
      <c r="AK2675" s="5"/>
      <c r="AL2675" s="5"/>
      <c r="AM2675" s="5"/>
      <c r="AN2675" s="5"/>
      <c r="AO2675" s="5"/>
      <c r="AP2675" s="5"/>
      <c r="AQ2675" s="5"/>
      <c r="AR2675" s="5"/>
      <c r="AS2675" s="5"/>
      <c r="AT2675" s="5"/>
      <c r="AU2675" s="5"/>
      <c r="AV2675" s="28"/>
      <c r="AW2675" s="28"/>
    </row>
    <row r="2676" spans="2:49" ht="15.6" x14ac:dyDescent="0.3">
      <c r="B2676" s="9"/>
      <c r="C2676" s="9"/>
      <c r="D2676" s="9"/>
      <c r="E2676" s="9"/>
      <c r="F2676" s="9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  <c r="AJ2676" s="5"/>
      <c r="AK2676" s="5"/>
      <c r="AL2676" s="5"/>
      <c r="AM2676" s="5"/>
      <c r="AN2676" s="5"/>
      <c r="AO2676" s="5"/>
      <c r="AP2676" s="5"/>
      <c r="AQ2676" s="5"/>
      <c r="AR2676" s="5"/>
      <c r="AS2676" s="5"/>
      <c r="AT2676" s="5"/>
      <c r="AU2676" s="5"/>
      <c r="AV2676" s="28"/>
      <c r="AW2676" s="28"/>
    </row>
    <row r="2677" spans="2:49" ht="15.6" x14ac:dyDescent="0.3">
      <c r="B2677" s="9"/>
      <c r="C2677" s="9"/>
      <c r="D2677" s="9"/>
      <c r="E2677" s="9"/>
      <c r="F2677" s="9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  <c r="AJ2677" s="5"/>
      <c r="AK2677" s="5"/>
      <c r="AL2677" s="5"/>
      <c r="AM2677" s="5"/>
      <c r="AN2677" s="5"/>
      <c r="AO2677" s="5"/>
      <c r="AP2677" s="5"/>
      <c r="AQ2677" s="5"/>
      <c r="AR2677" s="5"/>
      <c r="AS2677" s="5"/>
      <c r="AT2677" s="5"/>
      <c r="AU2677" s="5"/>
      <c r="AV2677" s="28"/>
      <c r="AW2677" s="28"/>
    </row>
    <row r="2678" spans="2:49" ht="15.6" x14ac:dyDescent="0.3">
      <c r="B2678" s="9"/>
      <c r="C2678" s="9"/>
      <c r="D2678" s="9"/>
      <c r="E2678" s="9"/>
      <c r="F2678" s="9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  <c r="AJ2678" s="5"/>
      <c r="AK2678" s="5"/>
      <c r="AL2678" s="5"/>
      <c r="AM2678" s="5"/>
      <c r="AN2678" s="5"/>
      <c r="AO2678" s="5"/>
      <c r="AP2678" s="5"/>
      <c r="AQ2678" s="5"/>
      <c r="AR2678" s="5"/>
      <c r="AS2678" s="5"/>
      <c r="AT2678" s="5"/>
      <c r="AU2678" s="5"/>
      <c r="AV2678" s="28"/>
      <c r="AW2678" s="28"/>
    </row>
    <row r="2679" spans="2:49" ht="15.6" x14ac:dyDescent="0.3">
      <c r="B2679" s="9"/>
      <c r="C2679" s="9"/>
      <c r="D2679" s="9"/>
      <c r="E2679" s="9"/>
      <c r="F2679" s="9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  <c r="AJ2679" s="5"/>
      <c r="AK2679" s="5"/>
      <c r="AL2679" s="5"/>
      <c r="AM2679" s="5"/>
      <c r="AN2679" s="5"/>
      <c r="AO2679" s="5"/>
      <c r="AP2679" s="5"/>
      <c r="AQ2679" s="5"/>
      <c r="AR2679" s="5"/>
      <c r="AS2679" s="5"/>
      <c r="AT2679" s="5"/>
      <c r="AU2679" s="5"/>
      <c r="AV2679" s="28"/>
      <c r="AW2679" s="28"/>
    </row>
    <row r="2680" spans="2:49" ht="15.6" x14ac:dyDescent="0.3">
      <c r="B2680" s="9"/>
      <c r="C2680" s="9"/>
      <c r="D2680" s="9"/>
      <c r="E2680" s="9"/>
      <c r="F2680" s="9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  <c r="AJ2680" s="5"/>
      <c r="AK2680" s="5"/>
      <c r="AL2680" s="5"/>
      <c r="AM2680" s="5"/>
      <c r="AN2680" s="5"/>
      <c r="AO2680" s="5"/>
      <c r="AP2680" s="5"/>
      <c r="AQ2680" s="5"/>
      <c r="AR2680" s="5"/>
      <c r="AS2680" s="5"/>
      <c r="AT2680" s="5"/>
      <c r="AU2680" s="5"/>
      <c r="AV2680" s="28"/>
      <c r="AW2680" s="28"/>
    </row>
    <row r="2681" spans="2:49" ht="15.6" x14ac:dyDescent="0.3">
      <c r="B2681" s="9"/>
      <c r="C2681" s="9"/>
      <c r="D2681" s="9"/>
      <c r="E2681" s="9"/>
      <c r="F2681" s="9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5"/>
      <c r="Y2681" s="5"/>
      <c r="Z2681" s="5"/>
      <c r="AA2681" s="5"/>
      <c r="AB2681" s="5"/>
      <c r="AC2681" s="5"/>
      <c r="AD2681" s="5"/>
      <c r="AE2681" s="5"/>
      <c r="AF2681" s="5"/>
      <c r="AG2681" s="5"/>
      <c r="AH2681" s="5"/>
      <c r="AI2681" s="5"/>
      <c r="AJ2681" s="5"/>
      <c r="AK2681" s="5"/>
      <c r="AL2681" s="5"/>
      <c r="AM2681" s="5"/>
      <c r="AN2681" s="5"/>
      <c r="AO2681" s="5"/>
      <c r="AP2681" s="5"/>
      <c r="AQ2681" s="5"/>
      <c r="AR2681" s="5"/>
      <c r="AS2681" s="5"/>
      <c r="AT2681" s="5"/>
      <c r="AU2681" s="5"/>
      <c r="AV2681" s="28"/>
      <c r="AW2681" s="28"/>
    </row>
    <row r="2682" spans="2:49" ht="15.6" x14ac:dyDescent="0.3">
      <c r="B2682" s="9"/>
      <c r="C2682" s="9"/>
      <c r="D2682" s="9"/>
      <c r="E2682" s="9"/>
      <c r="F2682" s="9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  <c r="AJ2682" s="5"/>
      <c r="AK2682" s="5"/>
      <c r="AL2682" s="5"/>
      <c r="AM2682" s="5"/>
      <c r="AN2682" s="5"/>
      <c r="AO2682" s="5"/>
      <c r="AP2682" s="5"/>
      <c r="AQ2682" s="5"/>
      <c r="AR2682" s="5"/>
      <c r="AS2682" s="5"/>
      <c r="AT2682" s="5"/>
      <c r="AU2682" s="5"/>
      <c r="AV2682" s="28"/>
      <c r="AW2682" s="28"/>
    </row>
    <row r="2683" spans="2:49" ht="15.6" x14ac:dyDescent="0.3">
      <c r="B2683" s="9"/>
      <c r="C2683" s="9"/>
      <c r="D2683" s="9"/>
      <c r="E2683" s="9"/>
      <c r="F2683" s="9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  <c r="AJ2683" s="5"/>
      <c r="AK2683" s="5"/>
      <c r="AL2683" s="5"/>
      <c r="AM2683" s="5"/>
      <c r="AN2683" s="5"/>
      <c r="AO2683" s="5"/>
      <c r="AP2683" s="5"/>
      <c r="AQ2683" s="5"/>
      <c r="AR2683" s="5"/>
      <c r="AS2683" s="5"/>
      <c r="AT2683" s="5"/>
      <c r="AU2683" s="5"/>
      <c r="AV2683" s="28"/>
      <c r="AW2683" s="28"/>
    </row>
    <row r="2684" spans="2:49" ht="15.6" x14ac:dyDescent="0.3">
      <c r="B2684" s="9"/>
      <c r="C2684" s="9"/>
      <c r="D2684" s="9"/>
      <c r="E2684" s="9"/>
      <c r="F2684" s="9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  <c r="AJ2684" s="5"/>
      <c r="AK2684" s="5"/>
      <c r="AL2684" s="5"/>
      <c r="AM2684" s="5"/>
      <c r="AN2684" s="5"/>
      <c r="AO2684" s="5"/>
      <c r="AP2684" s="5"/>
      <c r="AQ2684" s="5"/>
      <c r="AR2684" s="5"/>
      <c r="AS2684" s="5"/>
      <c r="AT2684" s="5"/>
      <c r="AU2684" s="5"/>
      <c r="AV2684" s="28"/>
      <c r="AW2684" s="28"/>
    </row>
    <row r="2685" spans="2:49" ht="15.6" x14ac:dyDescent="0.3">
      <c r="B2685" s="9"/>
      <c r="C2685" s="9"/>
      <c r="D2685" s="9"/>
      <c r="E2685" s="9"/>
      <c r="F2685" s="9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  <c r="AJ2685" s="5"/>
      <c r="AK2685" s="5"/>
      <c r="AL2685" s="5"/>
      <c r="AM2685" s="5"/>
      <c r="AN2685" s="5"/>
      <c r="AO2685" s="5"/>
      <c r="AP2685" s="5"/>
      <c r="AQ2685" s="5"/>
      <c r="AR2685" s="5"/>
      <c r="AS2685" s="5"/>
      <c r="AT2685" s="5"/>
      <c r="AU2685" s="5"/>
      <c r="AV2685" s="28"/>
      <c r="AW2685" s="28"/>
    </row>
    <row r="2686" spans="2:49" ht="15.6" x14ac:dyDescent="0.3">
      <c r="B2686" s="9"/>
      <c r="C2686" s="9"/>
      <c r="D2686" s="9"/>
      <c r="E2686" s="9"/>
      <c r="F2686" s="9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  <c r="AJ2686" s="5"/>
      <c r="AK2686" s="5"/>
      <c r="AL2686" s="5"/>
      <c r="AM2686" s="5"/>
      <c r="AN2686" s="5"/>
      <c r="AO2686" s="5"/>
      <c r="AP2686" s="5"/>
      <c r="AQ2686" s="5"/>
      <c r="AR2686" s="5"/>
      <c r="AS2686" s="5"/>
      <c r="AT2686" s="5"/>
      <c r="AU2686" s="5"/>
      <c r="AV2686" s="28"/>
      <c r="AW2686" s="28"/>
    </row>
    <row r="2687" spans="2:49" ht="15.6" x14ac:dyDescent="0.3">
      <c r="B2687" s="9"/>
      <c r="C2687" s="9"/>
      <c r="D2687" s="9"/>
      <c r="E2687" s="9"/>
      <c r="F2687" s="9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  <c r="AJ2687" s="5"/>
      <c r="AK2687" s="5"/>
      <c r="AL2687" s="5"/>
      <c r="AM2687" s="5"/>
      <c r="AN2687" s="5"/>
      <c r="AO2687" s="5"/>
      <c r="AP2687" s="5"/>
      <c r="AQ2687" s="5"/>
      <c r="AR2687" s="5"/>
      <c r="AS2687" s="5"/>
      <c r="AT2687" s="5"/>
      <c r="AU2687" s="5"/>
      <c r="AV2687" s="28"/>
      <c r="AW2687" s="28"/>
    </row>
    <row r="2688" spans="2:49" ht="15.6" x14ac:dyDescent="0.3">
      <c r="B2688" s="9"/>
      <c r="C2688" s="9"/>
      <c r="D2688" s="9"/>
      <c r="E2688" s="9"/>
      <c r="F2688" s="9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  <c r="AJ2688" s="5"/>
      <c r="AK2688" s="5"/>
      <c r="AL2688" s="5"/>
      <c r="AM2688" s="5"/>
      <c r="AN2688" s="5"/>
      <c r="AO2688" s="5"/>
      <c r="AP2688" s="5"/>
      <c r="AQ2688" s="5"/>
      <c r="AR2688" s="5"/>
      <c r="AS2688" s="5"/>
      <c r="AT2688" s="5"/>
      <c r="AU2688" s="5"/>
      <c r="AV2688" s="28"/>
      <c r="AW2688" s="28"/>
    </row>
    <row r="2689" spans="2:49" ht="15.6" x14ac:dyDescent="0.3">
      <c r="B2689" s="9"/>
      <c r="C2689" s="9"/>
      <c r="D2689" s="9"/>
      <c r="E2689" s="9"/>
      <c r="F2689" s="9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  <c r="AJ2689" s="5"/>
      <c r="AK2689" s="5"/>
      <c r="AL2689" s="5"/>
      <c r="AM2689" s="5"/>
      <c r="AN2689" s="5"/>
      <c r="AO2689" s="5"/>
      <c r="AP2689" s="5"/>
      <c r="AQ2689" s="5"/>
      <c r="AR2689" s="5"/>
      <c r="AS2689" s="5"/>
      <c r="AT2689" s="5"/>
      <c r="AU2689" s="5"/>
      <c r="AV2689" s="28"/>
      <c r="AW2689" s="28"/>
    </row>
    <row r="2690" spans="2:49" ht="15.6" x14ac:dyDescent="0.3">
      <c r="B2690" s="9"/>
      <c r="C2690" s="9"/>
      <c r="D2690" s="9"/>
      <c r="E2690" s="9"/>
      <c r="F2690" s="9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  <c r="AJ2690" s="5"/>
      <c r="AK2690" s="5"/>
      <c r="AL2690" s="5"/>
      <c r="AM2690" s="5"/>
      <c r="AN2690" s="5"/>
      <c r="AO2690" s="5"/>
      <c r="AP2690" s="5"/>
      <c r="AQ2690" s="5"/>
      <c r="AR2690" s="5"/>
      <c r="AS2690" s="5"/>
      <c r="AT2690" s="5"/>
      <c r="AU2690" s="5"/>
      <c r="AV2690" s="28"/>
      <c r="AW2690" s="28"/>
    </row>
    <row r="2691" spans="2:49" ht="15.6" x14ac:dyDescent="0.3">
      <c r="B2691" s="9"/>
      <c r="C2691" s="9"/>
      <c r="D2691" s="9"/>
      <c r="E2691" s="9"/>
      <c r="F2691" s="9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  <c r="AJ2691" s="5"/>
      <c r="AK2691" s="5"/>
      <c r="AL2691" s="5"/>
      <c r="AM2691" s="5"/>
      <c r="AN2691" s="5"/>
      <c r="AO2691" s="5"/>
      <c r="AP2691" s="5"/>
      <c r="AQ2691" s="5"/>
      <c r="AR2691" s="5"/>
      <c r="AS2691" s="5"/>
      <c r="AT2691" s="5"/>
      <c r="AU2691" s="5"/>
      <c r="AV2691" s="28"/>
      <c r="AW2691" s="28"/>
    </row>
    <row r="2692" spans="2:49" ht="15.6" x14ac:dyDescent="0.3">
      <c r="B2692" s="9"/>
      <c r="C2692" s="9"/>
      <c r="D2692" s="9"/>
      <c r="E2692" s="9"/>
      <c r="F2692" s="9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  <c r="AJ2692" s="5"/>
      <c r="AK2692" s="5"/>
      <c r="AL2692" s="5"/>
      <c r="AM2692" s="5"/>
      <c r="AN2692" s="5"/>
      <c r="AO2692" s="5"/>
      <c r="AP2692" s="5"/>
      <c r="AQ2692" s="5"/>
      <c r="AR2692" s="5"/>
      <c r="AS2692" s="5"/>
      <c r="AT2692" s="5"/>
      <c r="AU2692" s="5"/>
      <c r="AV2692" s="28"/>
      <c r="AW2692" s="28"/>
    </row>
    <row r="2693" spans="2:49" ht="15.6" x14ac:dyDescent="0.3">
      <c r="B2693" s="9"/>
      <c r="C2693" s="9"/>
      <c r="D2693" s="9"/>
      <c r="E2693" s="9"/>
      <c r="F2693" s="9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  <c r="AJ2693" s="5"/>
      <c r="AK2693" s="5"/>
      <c r="AL2693" s="5"/>
      <c r="AM2693" s="5"/>
      <c r="AN2693" s="5"/>
      <c r="AO2693" s="5"/>
      <c r="AP2693" s="5"/>
      <c r="AQ2693" s="5"/>
      <c r="AR2693" s="5"/>
      <c r="AS2693" s="5"/>
      <c r="AT2693" s="5"/>
      <c r="AU2693" s="5"/>
      <c r="AV2693" s="28"/>
      <c r="AW2693" s="28"/>
    </row>
    <row r="2694" spans="2:49" ht="15.6" x14ac:dyDescent="0.3">
      <c r="B2694" s="9"/>
      <c r="C2694" s="9"/>
      <c r="D2694" s="9"/>
      <c r="E2694" s="9"/>
      <c r="F2694" s="9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  <c r="AJ2694" s="5"/>
      <c r="AK2694" s="5"/>
      <c r="AL2694" s="5"/>
      <c r="AM2694" s="5"/>
      <c r="AN2694" s="5"/>
      <c r="AO2694" s="5"/>
      <c r="AP2694" s="5"/>
      <c r="AQ2694" s="5"/>
      <c r="AR2694" s="5"/>
      <c r="AS2694" s="5"/>
      <c r="AT2694" s="5"/>
      <c r="AU2694" s="5"/>
      <c r="AV2694" s="28"/>
      <c r="AW2694" s="28"/>
    </row>
    <row r="2695" spans="2:49" ht="15.6" x14ac:dyDescent="0.3">
      <c r="B2695" s="9"/>
      <c r="C2695" s="9"/>
      <c r="D2695" s="9"/>
      <c r="E2695" s="9"/>
      <c r="F2695" s="9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  <c r="AJ2695" s="5"/>
      <c r="AK2695" s="5"/>
      <c r="AL2695" s="5"/>
      <c r="AM2695" s="5"/>
      <c r="AN2695" s="5"/>
      <c r="AO2695" s="5"/>
      <c r="AP2695" s="5"/>
      <c r="AQ2695" s="5"/>
      <c r="AR2695" s="5"/>
      <c r="AS2695" s="5"/>
      <c r="AT2695" s="5"/>
      <c r="AU2695" s="5"/>
      <c r="AV2695" s="28"/>
      <c r="AW2695" s="28"/>
    </row>
    <row r="2696" spans="2:49" ht="15.6" x14ac:dyDescent="0.3">
      <c r="B2696" s="9"/>
      <c r="C2696" s="9"/>
      <c r="D2696" s="9"/>
      <c r="E2696" s="9"/>
      <c r="F2696" s="9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  <c r="AJ2696" s="5"/>
      <c r="AK2696" s="5"/>
      <c r="AL2696" s="5"/>
      <c r="AM2696" s="5"/>
      <c r="AN2696" s="5"/>
      <c r="AO2696" s="5"/>
      <c r="AP2696" s="5"/>
      <c r="AQ2696" s="5"/>
      <c r="AR2696" s="5"/>
      <c r="AS2696" s="5"/>
      <c r="AT2696" s="5"/>
      <c r="AU2696" s="5"/>
      <c r="AV2696" s="28"/>
      <c r="AW2696" s="28"/>
    </row>
    <row r="2697" spans="2:49" ht="15.6" x14ac:dyDescent="0.3">
      <c r="B2697" s="9"/>
      <c r="C2697" s="9"/>
      <c r="D2697" s="9"/>
      <c r="E2697" s="9"/>
      <c r="F2697" s="9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  <c r="AJ2697" s="5"/>
      <c r="AK2697" s="5"/>
      <c r="AL2697" s="5"/>
      <c r="AM2697" s="5"/>
      <c r="AN2697" s="5"/>
      <c r="AO2697" s="5"/>
      <c r="AP2697" s="5"/>
      <c r="AQ2697" s="5"/>
      <c r="AR2697" s="5"/>
      <c r="AS2697" s="5"/>
      <c r="AT2697" s="5"/>
      <c r="AU2697" s="5"/>
      <c r="AV2697" s="28"/>
      <c r="AW2697" s="28"/>
    </row>
    <row r="2698" spans="2:49" ht="15.6" x14ac:dyDescent="0.3">
      <c r="B2698" s="9"/>
      <c r="C2698" s="9"/>
      <c r="D2698" s="9"/>
      <c r="E2698" s="9"/>
      <c r="F2698" s="9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  <c r="AJ2698" s="5"/>
      <c r="AK2698" s="5"/>
      <c r="AL2698" s="5"/>
      <c r="AM2698" s="5"/>
      <c r="AN2698" s="5"/>
      <c r="AO2698" s="5"/>
      <c r="AP2698" s="5"/>
      <c r="AQ2698" s="5"/>
      <c r="AR2698" s="5"/>
      <c r="AS2698" s="5"/>
      <c r="AT2698" s="5"/>
      <c r="AU2698" s="5"/>
      <c r="AV2698" s="28"/>
      <c r="AW2698" s="28"/>
    </row>
    <row r="2699" spans="2:49" ht="15.6" x14ac:dyDescent="0.3">
      <c r="B2699" s="9"/>
      <c r="C2699" s="9"/>
      <c r="D2699" s="9"/>
      <c r="E2699" s="9"/>
      <c r="F2699" s="9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  <c r="AJ2699" s="5"/>
      <c r="AK2699" s="5"/>
      <c r="AL2699" s="5"/>
      <c r="AM2699" s="5"/>
      <c r="AN2699" s="5"/>
      <c r="AO2699" s="5"/>
      <c r="AP2699" s="5"/>
      <c r="AQ2699" s="5"/>
      <c r="AR2699" s="5"/>
      <c r="AS2699" s="5"/>
      <c r="AT2699" s="5"/>
      <c r="AU2699" s="5"/>
      <c r="AV2699" s="28"/>
      <c r="AW2699" s="28"/>
    </row>
    <row r="2700" spans="2:49" ht="15.6" x14ac:dyDescent="0.3">
      <c r="B2700" s="9"/>
      <c r="C2700" s="9"/>
      <c r="D2700" s="9"/>
      <c r="E2700" s="9"/>
      <c r="F2700" s="9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5"/>
      <c r="Y2700" s="5"/>
      <c r="Z2700" s="5"/>
      <c r="AA2700" s="5"/>
      <c r="AB2700" s="5"/>
      <c r="AC2700" s="5"/>
      <c r="AD2700" s="5"/>
      <c r="AE2700" s="5"/>
      <c r="AF2700" s="5"/>
      <c r="AG2700" s="5"/>
      <c r="AH2700" s="5"/>
      <c r="AI2700" s="5"/>
      <c r="AJ2700" s="5"/>
      <c r="AK2700" s="5"/>
      <c r="AL2700" s="5"/>
      <c r="AM2700" s="5"/>
      <c r="AN2700" s="5"/>
      <c r="AO2700" s="5"/>
      <c r="AP2700" s="5"/>
      <c r="AQ2700" s="5"/>
      <c r="AR2700" s="5"/>
      <c r="AS2700" s="5"/>
      <c r="AT2700" s="5"/>
      <c r="AU2700" s="5"/>
      <c r="AV2700" s="28"/>
      <c r="AW2700" s="28"/>
    </row>
    <row r="2701" spans="2:49" ht="15.6" x14ac:dyDescent="0.3">
      <c r="B2701" s="9"/>
      <c r="C2701" s="9"/>
      <c r="D2701" s="9"/>
      <c r="E2701" s="9"/>
      <c r="F2701" s="9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  <c r="AJ2701" s="5"/>
      <c r="AK2701" s="5"/>
      <c r="AL2701" s="5"/>
      <c r="AM2701" s="5"/>
      <c r="AN2701" s="5"/>
      <c r="AO2701" s="5"/>
      <c r="AP2701" s="5"/>
      <c r="AQ2701" s="5"/>
      <c r="AR2701" s="5"/>
      <c r="AS2701" s="5"/>
      <c r="AT2701" s="5"/>
      <c r="AU2701" s="5"/>
      <c r="AV2701" s="28"/>
      <c r="AW2701" s="28"/>
    </row>
    <row r="2702" spans="2:49" ht="15.6" x14ac:dyDescent="0.3">
      <c r="B2702" s="9"/>
      <c r="C2702" s="9"/>
      <c r="D2702" s="9"/>
      <c r="E2702" s="9"/>
      <c r="F2702" s="9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  <c r="AJ2702" s="5"/>
      <c r="AK2702" s="5"/>
      <c r="AL2702" s="5"/>
      <c r="AM2702" s="5"/>
      <c r="AN2702" s="5"/>
      <c r="AO2702" s="5"/>
      <c r="AP2702" s="5"/>
      <c r="AQ2702" s="5"/>
      <c r="AR2702" s="5"/>
      <c r="AS2702" s="5"/>
      <c r="AT2702" s="5"/>
      <c r="AU2702" s="5"/>
      <c r="AV2702" s="28"/>
      <c r="AW2702" s="28"/>
    </row>
    <row r="2703" spans="2:49" ht="15.6" x14ac:dyDescent="0.3">
      <c r="B2703" s="9"/>
      <c r="C2703" s="9"/>
      <c r="D2703" s="9"/>
      <c r="E2703" s="9"/>
      <c r="F2703" s="9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  <c r="AJ2703" s="5"/>
      <c r="AK2703" s="5"/>
      <c r="AL2703" s="5"/>
      <c r="AM2703" s="5"/>
      <c r="AN2703" s="5"/>
      <c r="AO2703" s="5"/>
      <c r="AP2703" s="5"/>
      <c r="AQ2703" s="5"/>
      <c r="AR2703" s="5"/>
      <c r="AS2703" s="5"/>
      <c r="AT2703" s="5"/>
      <c r="AU2703" s="5"/>
      <c r="AV2703" s="28"/>
      <c r="AW2703" s="28"/>
    </row>
    <row r="2704" spans="2:49" ht="15.6" x14ac:dyDescent="0.3">
      <c r="B2704" s="9"/>
      <c r="C2704" s="9"/>
      <c r="D2704" s="9"/>
      <c r="E2704" s="9"/>
      <c r="F2704" s="9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  <c r="AJ2704" s="5"/>
      <c r="AK2704" s="5"/>
      <c r="AL2704" s="5"/>
      <c r="AM2704" s="5"/>
      <c r="AN2704" s="5"/>
      <c r="AO2704" s="5"/>
      <c r="AP2704" s="5"/>
      <c r="AQ2704" s="5"/>
      <c r="AR2704" s="5"/>
      <c r="AS2704" s="5"/>
      <c r="AT2704" s="5"/>
      <c r="AU2704" s="5"/>
      <c r="AV2704" s="28"/>
      <c r="AW2704" s="28"/>
    </row>
    <row r="2705" spans="2:49" ht="15.6" x14ac:dyDescent="0.3">
      <c r="B2705" s="9"/>
      <c r="C2705" s="9"/>
      <c r="D2705" s="9"/>
      <c r="E2705" s="9"/>
      <c r="F2705" s="9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  <c r="AJ2705" s="5"/>
      <c r="AK2705" s="5"/>
      <c r="AL2705" s="5"/>
      <c r="AM2705" s="5"/>
      <c r="AN2705" s="5"/>
      <c r="AO2705" s="5"/>
      <c r="AP2705" s="5"/>
      <c r="AQ2705" s="5"/>
      <c r="AR2705" s="5"/>
      <c r="AS2705" s="5"/>
      <c r="AT2705" s="5"/>
      <c r="AU2705" s="5"/>
      <c r="AV2705" s="28"/>
      <c r="AW2705" s="28"/>
    </row>
    <row r="2706" spans="2:49" ht="15.6" x14ac:dyDescent="0.3">
      <c r="B2706" s="9"/>
      <c r="C2706" s="9"/>
      <c r="D2706" s="9"/>
      <c r="E2706" s="9"/>
      <c r="F2706" s="9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  <c r="AJ2706" s="5"/>
      <c r="AK2706" s="5"/>
      <c r="AL2706" s="5"/>
      <c r="AM2706" s="5"/>
      <c r="AN2706" s="5"/>
      <c r="AO2706" s="5"/>
      <c r="AP2706" s="5"/>
      <c r="AQ2706" s="5"/>
      <c r="AR2706" s="5"/>
      <c r="AS2706" s="5"/>
      <c r="AT2706" s="5"/>
      <c r="AU2706" s="5"/>
      <c r="AV2706" s="28"/>
      <c r="AW2706" s="28"/>
    </row>
    <row r="2707" spans="2:49" ht="15.6" x14ac:dyDescent="0.3">
      <c r="B2707" s="9"/>
      <c r="C2707" s="9"/>
      <c r="D2707" s="9"/>
      <c r="E2707" s="9"/>
      <c r="F2707" s="9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  <c r="AJ2707" s="5"/>
      <c r="AK2707" s="5"/>
      <c r="AL2707" s="5"/>
      <c r="AM2707" s="5"/>
      <c r="AN2707" s="5"/>
      <c r="AO2707" s="5"/>
      <c r="AP2707" s="5"/>
      <c r="AQ2707" s="5"/>
      <c r="AR2707" s="5"/>
      <c r="AS2707" s="5"/>
      <c r="AT2707" s="5"/>
      <c r="AU2707" s="5"/>
      <c r="AV2707" s="28"/>
      <c r="AW2707" s="28"/>
    </row>
    <row r="2708" spans="2:49" ht="15.6" x14ac:dyDescent="0.3">
      <c r="B2708" s="9"/>
      <c r="C2708" s="9"/>
      <c r="D2708" s="9"/>
      <c r="E2708" s="9"/>
      <c r="F2708" s="9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5"/>
      <c r="Y2708" s="5"/>
      <c r="Z2708" s="5"/>
      <c r="AA2708" s="5"/>
      <c r="AB2708" s="5"/>
      <c r="AC2708" s="5"/>
      <c r="AD2708" s="5"/>
      <c r="AE2708" s="5"/>
      <c r="AF2708" s="5"/>
      <c r="AG2708" s="5"/>
      <c r="AH2708" s="5"/>
      <c r="AI2708" s="5"/>
      <c r="AJ2708" s="5"/>
      <c r="AK2708" s="5"/>
      <c r="AL2708" s="5"/>
      <c r="AM2708" s="5"/>
      <c r="AN2708" s="5"/>
      <c r="AO2708" s="5"/>
      <c r="AP2708" s="5"/>
      <c r="AQ2708" s="5"/>
      <c r="AR2708" s="5"/>
      <c r="AS2708" s="5"/>
      <c r="AT2708" s="5"/>
      <c r="AU2708" s="5"/>
      <c r="AV2708" s="28"/>
      <c r="AW2708" s="28"/>
    </row>
    <row r="2709" spans="2:49" ht="15.6" x14ac:dyDescent="0.3">
      <c r="B2709" s="9"/>
      <c r="C2709" s="9"/>
      <c r="D2709" s="9"/>
      <c r="E2709" s="9"/>
      <c r="F2709" s="9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  <c r="AJ2709" s="5"/>
      <c r="AK2709" s="5"/>
      <c r="AL2709" s="5"/>
      <c r="AM2709" s="5"/>
      <c r="AN2709" s="5"/>
      <c r="AO2709" s="5"/>
      <c r="AP2709" s="5"/>
      <c r="AQ2709" s="5"/>
      <c r="AR2709" s="5"/>
      <c r="AS2709" s="5"/>
      <c r="AT2709" s="5"/>
      <c r="AU2709" s="5"/>
      <c r="AV2709" s="28"/>
      <c r="AW2709" s="28"/>
    </row>
    <row r="2710" spans="2:49" ht="15.6" x14ac:dyDescent="0.3">
      <c r="B2710" s="9"/>
      <c r="C2710" s="9"/>
      <c r="D2710" s="9"/>
      <c r="E2710" s="9"/>
      <c r="F2710" s="9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  <c r="AJ2710" s="5"/>
      <c r="AK2710" s="5"/>
      <c r="AL2710" s="5"/>
      <c r="AM2710" s="5"/>
      <c r="AN2710" s="5"/>
      <c r="AO2710" s="5"/>
      <c r="AP2710" s="5"/>
      <c r="AQ2710" s="5"/>
      <c r="AR2710" s="5"/>
      <c r="AS2710" s="5"/>
      <c r="AT2710" s="5"/>
      <c r="AU2710" s="5"/>
      <c r="AV2710" s="28"/>
      <c r="AW2710" s="28"/>
    </row>
    <row r="2711" spans="2:49" ht="15.6" x14ac:dyDescent="0.3">
      <c r="B2711" s="9"/>
      <c r="C2711" s="9"/>
      <c r="D2711" s="9"/>
      <c r="E2711" s="9"/>
      <c r="F2711" s="9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  <c r="AJ2711" s="5"/>
      <c r="AK2711" s="5"/>
      <c r="AL2711" s="5"/>
      <c r="AM2711" s="5"/>
      <c r="AN2711" s="5"/>
      <c r="AO2711" s="5"/>
      <c r="AP2711" s="5"/>
      <c r="AQ2711" s="5"/>
      <c r="AR2711" s="5"/>
      <c r="AS2711" s="5"/>
      <c r="AT2711" s="5"/>
      <c r="AU2711" s="5"/>
      <c r="AV2711" s="28"/>
      <c r="AW2711" s="28"/>
    </row>
    <row r="2712" spans="2:49" ht="15.6" x14ac:dyDescent="0.3">
      <c r="B2712" s="9"/>
      <c r="C2712" s="9"/>
      <c r="D2712" s="9"/>
      <c r="E2712" s="9"/>
      <c r="F2712" s="9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  <c r="AJ2712" s="5"/>
      <c r="AK2712" s="5"/>
      <c r="AL2712" s="5"/>
      <c r="AM2712" s="5"/>
      <c r="AN2712" s="5"/>
      <c r="AO2712" s="5"/>
      <c r="AP2712" s="5"/>
      <c r="AQ2712" s="5"/>
      <c r="AR2712" s="5"/>
      <c r="AS2712" s="5"/>
      <c r="AT2712" s="5"/>
      <c r="AU2712" s="5"/>
      <c r="AV2712" s="28"/>
      <c r="AW2712" s="28"/>
    </row>
    <row r="2713" spans="2:49" ht="15.6" x14ac:dyDescent="0.3">
      <c r="B2713" s="9"/>
      <c r="C2713" s="9"/>
      <c r="D2713" s="9"/>
      <c r="E2713" s="9"/>
      <c r="F2713" s="9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  <c r="AJ2713" s="5"/>
      <c r="AK2713" s="5"/>
      <c r="AL2713" s="5"/>
      <c r="AM2713" s="5"/>
      <c r="AN2713" s="5"/>
      <c r="AO2713" s="5"/>
      <c r="AP2713" s="5"/>
      <c r="AQ2713" s="5"/>
      <c r="AR2713" s="5"/>
      <c r="AS2713" s="5"/>
      <c r="AT2713" s="5"/>
      <c r="AU2713" s="5"/>
      <c r="AV2713" s="28"/>
      <c r="AW2713" s="28"/>
    </row>
    <row r="2714" spans="2:49" ht="15.6" x14ac:dyDescent="0.3">
      <c r="B2714" s="9"/>
      <c r="C2714" s="9"/>
      <c r="D2714" s="9"/>
      <c r="E2714" s="9"/>
      <c r="F2714" s="9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  <c r="AJ2714" s="5"/>
      <c r="AK2714" s="5"/>
      <c r="AL2714" s="5"/>
      <c r="AM2714" s="5"/>
      <c r="AN2714" s="5"/>
      <c r="AO2714" s="5"/>
      <c r="AP2714" s="5"/>
      <c r="AQ2714" s="5"/>
      <c r="AR2714" s="5"/>
      <c r="AS2714" s="5"/>
      <c r="AT2714" s="5"/>
      <c r="AU2714" s="5"/>
      <c r="AV2714" s="28"/>
      <c r="AW2714" s="28"/>
    </row>
    <row r="2715" spans="2:49" ht="15.6" x14ac:dyDescent="0.3">
      <c r="B2715" s="9"/>
      <c r="C2715" s="9"/>
      <c r="D2715" s="9"/>
      <c r="E2715" s="9"/>
      <c r="F2715" s="9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  <c r="AJ2715" s="5"/>
      <c r="AK2715" s="5"/>
      <c r="AL2715" s="5"/>
      <c r="AM2715" s="5"/>
      <c r="AN2715" s="5"/>
      <c r="AO2715" s="5"/>
      <c r="AP2715" s="5"/>
      <c r="AQ2715" s="5"/>
      <c r="AR2715" s="5"/>
      <c r="AS2715" s="5"/>
      <c r="AT2715" s="5"/>
      <c r="AU2715" s="5"/>
      <c r="AV2715" s="28"/>
      <c r="AW2715" s="28"/>
    </row>
    <row r="2716" spans="2:49" ht="15.6" x14ac:dyDescent="0.3">
      <c r="B2716" s="9"/>
      <c r="C2716" s="9"/>
      <c r="D2716" s="9"/>
      <c r="E2716" s="9"/>
      <c r="F2716" s="9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  <c r="AJ2716" s="5"/>
      <c r="AK2716" s="5"/>
      <c r="AL2716" s="5"/>
      <c r="AM2716" s="5"/>
      <c r="AN2716" s="5"/>
      <c r="AO2716" s="5"/>
      <c r="AP2716" s="5"/>
      <c r="AQ2716" s="5"/>
      <c r="AR2716" s="5"/>
      <c r="AS2716" s="5"/>
      <c r="AT2716" s="5"/>
      <c r="AU2716" s="5"/>
      <c r="AV2716" s="28"/>
      <c r="AW2716" s="28"/>
    </row>
    <row r="2717" spans="2:49" ht="15.6" x14ac:dyDescent="0.3">
      <c r="B2717" s="9"/>
      <c r="C2717" s="9"/>
      <c r="D2717" s="9"/>
      <c r="E2717" s="9"/>
      <c r="F2717" s="9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  <c r="AJ2717" s="5"/>
      <c r="AK2717" s="5"/>
      <c r="AL2717" s="5"/>
      <c r="AM2717" s="5"/>
      <c r="AN2717" s="5"/>
      <c r="AO2717" s="5"/>
      <c r="AP2717" s="5"/>
      <c r="AQ2717" s="5"/>
      <c r="AR2717" s="5"/>
      <c r="AS2717" s="5"/>
      <c r="AT2717" s="5"/>
      <c r="AU2717" s="5"/>
      <c r="AV2717" s="28"/>
      <c r="AW2717" s="28"/>
    </row>
    <row r="2718" spans="2:49" ht="15.6" x14ac:dyDescent="0.3">
      <c r="B2718" s="9"/>
      <c r="C2718" s="9"/>
      <c r="D2718" s="9"/>
      <c r="E2718" s="9"/>
      <c r="F2718" s="9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  <c r="AJ2718" s="5"/>
      <c r="AK2718" s="5"/>
      <c r="AL2718" s="5"/>
      <c r="AM2718" s="5"/>
      <c r="AN2718" s="5"/>
      <c r="AO2718" s="5"/>
      <c r="AP2718" s="5"/>
      <c r="AQ2718" s="5"/>
      <c r="AR2718" s="5"/>
      <c r="AS2718" s="5"/>
      <c r="AT2718" s="5"/>
      <c r="AU2718" s="5"/>
      <c r="AV2718" s="28"/>
      <c r="AW2718" s="28"/>
    </row>
    <row r="2719" spans="2:49" ht="15.6" x14ac:dyDescent="0.3">
      <c r="B2719" s="9"/>
      <c r="C2719" s="9"/>
      <c r="D2719" s="9"/>
      <c r="E2719" s="9"/>
      <c r="F2719" s="9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  <c r="AJ2719" s="5"/>
      <c r="AK2719" s="5"/>
      <c r="AL2719" s="5"/>
      <c r="AM2719" s="5"/>
      <c r="AN2719" s="5"/>
      <c r="AO2719" s="5"/>
      <c r="AP2719" s="5"/>
      <c r="AQ2719" s="5"/>
      <c r="AR2719" s="5"/>
      <c r="AS2719" s="5"/>
      <c r="AT2719" s="5"/>
      <c r="AU2719" s="5"/>
      <c r="AV2719" s="28"/>
      <c r="AW2719" s="28"/>
    </row>
    <row r="2720" spans="2:49" ht="15.6" x14ac:dyDescent="0.3">
      <c r="B2720" s="9"/>
      <c r="C2720" s="9"/>
      <c r="D2720" s="9"/>
      <c r="E2720" s="9"/>
      <c r="F2720" s="9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  <c r="AJ2720" s="5"/>
      <c r="AK2720" s="5"/>
      <c r="AL2720" s="5"/>
      <c r="AM2720" s="5"/>
      <c r="AN2720" s="5"/>
      <c r="AO2720" s="5"/>
      <c r="AP2720" s="5"/>
      <c r="AQ2720" s="5"/>
      <c r="AR2720" s="5"/>
      <c r="AS2720" s="5"/>
      <c r="AT2720" s="5"/>
      <c r="AU2720" s="5"/>
      <c r="AV2720" s="28"/>
      <c r="AW2720" s="28"/>
    </row>
    <row r="2721" spans="2:49" ht="15.6" x14ac:dyDescent="0.3">
      <c r="B2721" s="9"/>
      <c r="C2721" s="9"/>
      <c r="D2721" s="9"/>
      <c r="E2721" s="9"/>
      <c r="F2721" s="9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  <c r="AJ2721" s="5"/>
      <c r="AK2721" s="5"/>
      <c r="AL2721" s="5"/>
      <c r="AM2721" s="5"/>
      <c r="AN2721" s="5"/>
      <c r="AO2721" s="5"/>
      <c r="AP2721" s="5"/>
      <c r="AQ2721" s="5"/>
      <c r="AR2721" s="5"/>
      <c r="AS2721" s="5"/>
      <c r="AT2721" s="5"/>
      <c r="AU2721" s="5"/>
      <c r="AV2721" s="28"/>
      <c r="AW2721" s="28"/>
    </row>
    <row r="2722" spans="2:49" ht="15.6" x14ac:dyDescent="0.3">
      <c r="B2722" s="9"/>
      <c r="C2722" s="9"/>
      <c r="D2722" s="9"/>
      <c r="E2722" s="9"/>
      <c r="F2722" s="9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  <c r="AJ2722" s="5"/>
      <c r="AK2722" s="5"/>
      <c r="AL2722" s="5"/>
      <c r="AM2722" s="5"/>
      <c r="AN2722" s="5"/>
      <c r="AO2722" s="5"/>
      <c r="AP2722" s="5"/>
      <c r="AQ2722" s="5"/>
      <c r="AR2722" s="5"/>
      <c r="AS2722" s="5"/>
      <c r="AT2722" s="5"/>
      <c r="AU2722" s="5"/>
      <c r="AV2722" s="28"/>
      <c r="AW2722" s="28"/>
    </row>
    <row r="2723" spans="2:49" ht="15.6" x14ac:dyDescent="0.3">
      <c r="B2723" s="9"/>
      <c r="C2723" s="9"/>
      <c r="D2723" s="9"/>
      <c r="E2723" s="9"/>
      <c r="F2723" s="9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  <c r="AJ2723" s="5"/>
      <c r="AK2723" s="5"/>
      <c r="AL2723" s="5"/>
      <c r="AM2723" s="5"/>
      <c r="AN2723" s="5"/>
      <c r="AO2723" s="5"/>
      <c r="AP2723" s="5"/>
      <c r="AQ2723" s="5"/>
      <c r="AR2723" s="5"/>
      <c r="AS2723" s="5"/>
      <c r="AT2723" s="5"/>
      <c r="AU2723" s="5"/>
      <c r="AV2723" s="28"/>
      <c r="AW2723" s="28"/>
    </row>
    <row r="2724" spans="2:49" ht="15.6" x14ac:dyDescent="0.3">
      <c r="B2724" s="9"/>
      <c r="C2724" s="9"/>
      <c r="D2724" s="9"/>
      <c r="E2724" s="9"/>
      <c r="F2724" s="9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  <c r="AJ2724" s="5"/>
      <c r="AK2724" s="5"/>
      <c r="AL2724" s="5"/>
      <c r="AM2724" s="5"/>
      <c r="AN2724" s="5"/>
      <c r="AO2724" s="5"/>
      <c r="AP2724" s="5"/>
      <c r="AQ2724" s="5"/>
      <c r="AR2724" s="5"/>
      <c r="AS2724" s="5"/>
      <c r="AT2724" s="5"/>
      <c r="AU2724" s="5"/>
      <c r="AV2724" s="28"/>
      <c r="AW2724" s="28"/>
    </row>
    <row r="2725" spans="2:49" ht="15.6" x14ac:dyDescent="0.3">
      <c r="B2725" s="9"/>
      <c r="C2725" s="9"/>
      <c r="D2725" s="9"/>
      <c r="E2725" s="9"/>
      <c r="F2725" s="9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  <c r="AJ2725" s="5"/>
      <c r="AK2725" s="5"/>
      <c r="AL2725" s="5"/>
      <c r="AM2725" s="5"/>
      <c r="AN2725" s="5"/>
      <c r="AO2725" s="5"/>
      <c r="AP2725" s="5"/>
      <c r="AQ2725" s="5"/>
      <c r="AR2725" s="5"/>
      <c r="AS2725" s="5"/>
      <c r="AT2725" s="5"/>
      <c r="AU2725" s="5"/>
      <c r="AV2725" s="28"/>
      <c r="AW2725" s="28"/>
    </row>
    <row r="2726" spans="2:49" ht="15.6" x14ac:dyDescent="0.3">
      <c r="B2726" s="9"/>
      <c r="C2726" s="9"/>
      <c r="D2726" s="9"/>
      <c r="E2726" s="9"/>
      <c r="F2726" s="9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  <c r="AJ2726" s="5"/>
      <c r="AK2726" s="5"/>
      <c r="AL2726" s="5"/>
      <c r="AM2726" s="5"/>
      <c r="AN2726" s="5"/>
      <c r="AO2726" s="5"/>
      <c r="AP2726" s="5"/>
      <c r="AQ2726" s="5"/>
      <c r="AR2726" s="5"/>
      <c r="AS2726" s="5"/>
      <c r="AT2726" s="5"/>
      <c r="AU2726" s="5"/>
      <c r="AV2726" s="28"/>
      <c r="AW2726" s="28"/>
    </row>
    <row r="2727" spans="2:49" ht="15.6" x14ac:dyDescent="0.3">
      <c r="B2727" s="9"/>
      <c r="C2727" s="9"/>
      <c r="D2727" s="9"/>
      <c r="E2727" s="9"/>
      <c r="F2727" s="9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  <c r="AJ2727" s="5"/>
      <c r="AK2727" s="5"/>
      <c r="AL2727" s="5"/>
      <c r="AM2727" s="5"/>
      <c r="AN2727" s="5"/>
      <c r="AO2727" s="5"/>
      <c r="AP2727" s="5"/>
      <c r="AQ2727" s="5"/>
      <c r="AR2727" s="5"/>
      <c r="AS2727" s="5"/>
      <c r="AT2727" s="5"/>
      <c r="AU2727" s="5"/>
      <c r="AV2727" s="28"/>
      <c r="AW2727" s="28"/>
    </row>
    <row r="2728" spans="2:49" ht="15.6" x14ac:dyDescent="0.3">
      <c r="B2728" s="9"/>
      <c r="C2728" s="9"/>
      <c r="D2728" s="9"/>
      <c r="E2728" s="9"/>
      <c r="F2728" s="9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  <c r="AJ2728" s="5"/>
      <c r="AK2728" s="5"/>
      <c r="AL2728" s="5"/>
      <c r="AM2728" s="5"/>
      <c r="AN2728" s="5"/>
      <c r="AO2728" s="5"/>
      <c r="AP2728" s="5"/>
      <c r="AQ2728" s="5"/>
      <c r="AR2728" s="5"/>
      <c r="AS2728" s="5"/>
      <c r="AT2728" s="5"/>
      <c r="AU2728" s="5"/>
      <c r="AV2728" s="28"/>
      <c r="AW2728" s="28"/>
    </row>
    <row r="2729" spans="2:49" ht="15.6" x14ac:dyDescent="0.3">
      <c r="B2729" s="9"/>
      <c r="C2729" s="9"/>
      <c r="D2729" s="9"/>
      <c r="E2729" s="9"/>
      <c r="F2729" s="9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  <c r="AJ2729" s="5"/>
      <c r="AK2729" s="5"/>
      <c r="AL2729" s="5"/>
      <c r="AM2729" s="5"/>
      <c r="AN2729" s="5"/>
      <c r="AO2729" s="5"/>
      <c r="AP2729" s="5"/>
      <c r="AQ2729" s="5"/>
      <c r="AR2729" s="5"/>
      <c r="AS2729" s="5"/>
      <c r="AT2729" s="5"/>
      <c r="AU2729" s="5"/>
      <c r="AV2729" s="28"/>
      <c r="AW2729" s="28"/>
    </row>
    <row r="2730" spans="2:49" ht="15.6" x14ac:dyDescent="0.3">
      <c r="B2730" s="9"/>
      <c r="C2730" s="9"/>
      <c r="D2730" s="9"/>
      <c r="E2730" s="9"/>
      <c r="F2730" s="9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  <c r="AJ2730" s="5"/>
      <c r="AK2730" s="5"/>
      <c r="AL2730" s="5"/>
      <c r="AM2730" s="5"/>
      <c r="AN2730" s="5"/>
      <c r="AO2730" s="5"/>
      <c r="AP2730" s="5"/>
      <c r="AQ2730" s="5"/>
      <c r="AR2730" s="5"/>
      <c r="AS2730" s="5"/>
      <c r="AT2730" s="5"/>
      <c r="AU2730" s="5"/>
      <c r="AV2730" s="28"/>
      <c r="AW2730" s="28"/>
    </row>
    <row r="2731" spans="2:49" ht="15.6" x14ac:dyDescent="0.3">
      <c r="B2731" s="9"/>
      <c r="C2731" s="9"/>
      <c r="D2731" s="9"/>
      <c r="E2731" s="9"/>
      <c r="F2731" s="9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  <c r="AJ2731" s="5"/>
      <c r="AK2731" s="5"/>
      <c r="AL2731" s="5"/>
      <c r="AM2731" s="5"/>
      <c r="AN2731" s="5"/>
      <c r="AO2731" s="5"/>
      <c r="AP2731" s="5"/>
      <c r="AQ2731" s="5"/>
      <c r="AR2731" s="5"/>
      <c r="AS2731" s="5"/>
      <c r="AT2731" s="5"/>
      <c r="AU2731" s="5"/>
      <c r="AV2731" s="28"/>
      <c r="AW2731" s="28"/>
    </row>
    <row r="2732" spans="2:49" ht="15.6" x14ac:dyDescent="0.3">
      <c r="B2732" s="9"/>
      <c r="C2732" s="9"/>
      <c r="D2732" s="9"/>
      <c r="E2732" s="9"/>
      <c r="F2732" s="9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  <c r="AJ2732" s="5"/>
      <c r="AK2732" s="5"/>
      <c r="AL2732" s="5"/>
      <c r="AM2732" s="5"/>
      <c r="AN2732" s="5"/>
      <c r="AO2732" s="5"/>
      <c r="AP2732" s="5"/>
      <c r="AQ2732" s="5"/>
      <c r="AR2732" s="5"/>
      <c r="AS2732" s="5"/>
      <c r="AT2732" s="5"/>
      <c r="AU2732" s="5"/>
      <c r="AV2732" s="28"/>
      <c r="AW2732" s="28"/>
    </row>
    <row r="2733" spans="2:49" ht="15.6" x14ac:dyDescent="0.3">
      <c r="B2733" s="9"/>
      <c r="C2733" s="9"/>
      <c r="D2733" s="9"/>
      <c r="E2733" s="9"/>
      <c r="F2733" s="9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  <c r="AJ2733" s="5"/>
      <c r="AK2733" s="5"/>
      <c r="AL2733" s="5"/>
      <c r="AM2733" s="5"/>
      <c r="AN2733" s="5"/>
      <c r="AO2733" s="5"/>
      <c r="AP2733" s="5"/>
      <c r="AQ2733" s="5"/>
      <c r="AR2733" s="5"/>
      <c r="AS2733" s="5"/>
      <c r="AT2733" s="5"/>
      <c r="AU2733" s="5"/>
      <c r="AV2733" s="28"/>
      <c r="AW2733" s="28"/>
    </row>
    <row r="2734" spans="2:49" ht="15.6" x14ac:dyDescent="0.3">
      <c r="B2734" s="9"/>
      <c r="C2734" s="9"/>
      <c r="D2734" s="9"/>
      <c r="E2734" s="9"/>
      <c r="F2734" s="9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  <c r="AJ2734" s="5"/>
      <c r="AK2734" s="5"/>
      <c r="AL2734" s="5"/>
      <c r="AM2734" s="5"/>
      <c r="AN2734" s="5"/>
      <c r="AO2734" s="5"/>
      <c r="AP2734" s="5"/>
      <c r="AQ2734" s="5"/>
      <c r="AR2734" s="5"/>
      <c r="AS2734" s="5"/>
      <c r="AT2734" s="5"/>
      <c r="AU2734" s="5"/>
      <c r="AV2734" s="28"/>
      <c r="AW2734" s="28"/>
    </row>
    <row r="2735" spans="2:49" ht="15.6" x14ac:dyDescent="0.3">
      <c r="B2735" s="9"/>
      <c r="C2735" s="9"/>
      <c r="D2735" s="9"/>
      <c r="E2735" s="9"/>
      <c r="F2735" s="9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  <c r="AJ2735" s="5"/>
      <c r="AK2735" s="5"/>
      <c r="AL2735" s="5"/>
      <c r="AM2735" s="5"/>
      <c r="AN2735" s="5"/>
      <c r="AO2735" s="5"/>
      <c r="AP2735" s="5"/>
      <c r="AQ2735" s="5"/>
      <c r="AR2735" s="5"/>
      <c r="AS2735" s="5"/>
      <c r="AT2735" s="5"/>
      <c r="AU2735" s="5"/>
      <c r="AV2735" s="28"/>
      <c r="AW2735" s="28"/>
    </row>
    <row r="2736" spans="2:49" ht="15.6" x14ac:dyDescent="0.3">
      <c r="B2736" s="9"/>
      <c r="C2736" s="9"/>
      <c r="D2736" s="9"/>
      <c r="E2736" s="9"/>
      <c r="F2736" s="9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5"/>
      <c r="Z2736" s="5"/>
      <c r="AA2736" s="5"/>
      <c r="AB2736" s="5"/>
      <c r="AC2736" s="5"/>
      <c r="AD2736" s="5"/>
      <c r="AE2736" s="5"/>
      <c r="AF2736" s="5"/>
      <c r="AG2736" s="5"/>
      <c r="AH2736" s="5"/>
      <c r="AI2736" s="5"/>
      <c r="AJ2736" s="5"/>
      <c r="AK2736" s="5"/>
      <c r="AL2736" s="5"/>
      <c r="AM2736" s="5"/>
      <c r="AN2736" s="5"/>
      <c r="AO2736" s="5"/>
      <c r="AP2736" s="5"/>
      <c r="AQ2736" s="5"/>
      <c r="AR2736" s="5"/>
      <c r="AS2736" s="5"/>
      <c r="AT2736" s="5"/>
      <c r="AU2736" s="5"/>
      <c r="AV2736" s="28"/>
      <c r="AW2736" s="28"/>
    </row>
    <row r="2737" spans="2:49" ht="15.6" x14ac:dyDescent="0.3">
      <c r="B2737" s="9"/>
      <c r="C2737" s="9"/>
      <c r="D2737" s="9"/>
      <c r="E2737" s="9"/>
      <c r="F2737" s="9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5"/>
      <c r="Z2737" s="5"/>
      <c r="AA2737" s="5"/>
      <c r="AB2737" s="5"/>
      <c r="AC2737" s="5"/>
      <c r="AD2737" s="5"/>
      <c r="AE2737" s="5"/>
      <c r="AF2737" s="5"/>
      <c r="AG2737" s="5"/>
      <c r="AH2737" s="5"/>
      <c r="AI2737" s="5"/>
      <c r="AJ2737" s="5"/>
      <c r="AK2737" s="5"/>
      <c r="AL2737" s="5"/>
      <c r="AM2737" s="5"/>
      <c r="AN2737" s="5"/>
      <c r="AO2737" s="5"/>
      <c r="AP2737" s="5"/>
      <c r="AQ2737" s="5"/>
      <c r="AR2737" s="5"/>
      <c r="AS2737" s="5"/>
      <c r="AT2737" s="5"/>
      <c r="AU2737" s="5"/>
      <c r="AV2737" s="28"/>
      <c r="AW2737" s="28"/>
    </row>
    <row r="2738" spans="2:49" ht="15.6" x14ac:dyDescent="0.3">
      <c r="B2738" s="9"/>
      <c r="C2738" s="9"/>
      <c r="D2738" s="9"/>
      <c r="E2738" s="9"/>
      <c r="F2738" s="9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  <c r="AJ2738" s="5"/>
      <c r="AK2738" s="5"/>
      <c r="AL2738" s="5"/>
      <c r="AM2738" s="5"/>
      <c r="AN2738" s="5"/>
      <c r="AO2738" s="5"/>
      <c r="AP2738" s="5"/>
      <c r="AQ2738" s="5"/>
      <c r="AR2738" s="5"/>
      <c r="AS2738" s="5"/>
      <c r="AT2738" s="5"/>
      <c r="AU2738" s="5"/>
      <c r="AV2738" s="28"/>
      <c r="AW2738" s="28"/>
    </row>
    <row r="2739" spans="2:49" ht="15.6" x14ac:dyDescent="0.3">
      <c r="B2739" s="9"/>
      <c r="C2739" s="9"/>
      <c r="D2739" s="9"/>
      <c r="E2739" s="9"/>
      <c r="F2739" s="9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5"/>
      <c r="Z2739" s="5"/>
      <c r="AA2739" s="5"/>
      <c r="AB2739" s="5"/>
      <c r="AC2739" s="5"/>
      <c r="AD2739" s="5"/>
      <c r="AE2739" s="5"/>
      <c r="AF2739" s="5"/>
      <c r="AG2739" s="5"/>
      <c r="AH2739" s="5"/>
      <c r="AI2739" s="5"/>
      <c r="AJ2739" s="5"/>
      <c r="AK2739" s="5"/>
      <c r="AL2739" s="5"/>
      <c r="AM2739" s="5"/>
      <c r="AN2739" s="5"/>
      <c r="AO2739" s="5"/>
      <c r="AP2739" s="5"/>
      <c r="AQ2739" s="5"/>
      <c r="AR2739" s="5"/>
      <c r="AS2739" s="5"/>
      <c r="AT2739" s="5"/>
      <c r="AU2739" s="5"/>
      <c r="AV2739" s="28"/>
      <c r="AW2739" s="28"/>
    </row>
    <row r="2740" spans="2:49" ht="15.6" x14ac:dyDescent="0.3">
      <c r="B2740" s="9"/>
      <c r="C2740" s="9"/>
      <c r="D2740" s="9"/>
      <c r="E2740" s="9"/>
      <c r="F2740" s="9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  <c r="AJ2740" s="5"/>
      <c r="AK2740" s="5"/>
      <c r="AL2740" s="5"/>
      <c r="AM2740" s="5"/>
      <c r="AN2740" s="5"/>
      <c r="AO2740" s="5"/>
      <c r="AP2740" s="5"/>
      <c r="AQ2740" s="5"/>
      <c r="AR2740" s="5"/>
      <c r="AS2740" s="5"/>
      <c r="AT2740" s="5"/>
      <c r="AU2740" s="5"/>
      <c r="AV2740" s="28"/>
      <c r="AW2740" s="28"/>
    </row>
    <row r="2741" spans="2:49" ht="15.6" x14ac:dyDescent="0.3">
      <c r="B2741" s="9"/>
      <c r="C2741" s="9"/>
      <c r="D2741" s="9"/>
      <c r="E2741" s="9"/>
      <c r="F2741" s="9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5"/>
      <c r="Z2741" s="5"/>
      <c r="AA2741" s="5"/>
      <c r="AB2741" s="5"/>
      <c r="AC2741" s="5"/>
      <c r="AD2741" s="5"/>
      <c r="AE2741" s="5"/>
      <c r="AF2741" s="5"/>
      <c r="AG2741" s="5"/>
      <c r="AH2741" s="5"/>
      <c r="AI2741" s="5"/>
      <c r="AJ2741" s="5"/>
      <c r="AK2741" s="5"/>
      <c r="AL2741" s="5"/>
      <c r="AM2741" s="5"/>
      <c r="AN2741" s="5"/>
      <c r="AO2741" s="5"/>
      <c r="AP2741" s="5"/>
      <c r="AQ2741" s="5"/>
      <c r="AR2741" s="5"/>
      <c r="AS2741" s="5"/>
      <c r="AT2741" s="5"/>
      <c r="AU2741" s="5"/>
      <c r="AV2741" s="28"/>
      <c r="AW2741" s="28"/>
    </row>
    <row r="2742" spans="2:49" ht="15.6" x14ac:dyDescent="0.3">
      <c r="B2742" s="9"/>
      <c r="C2742" s="9"/>
      <c r="D2742" s="9"/>
      <c r="E2742" s="9"/>
      <c r="F2742" s="9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  <c r="AJ2742" s="5"/>
      <c r="AK2742" s="5"/>
      <c r="AL2742" s="5"/>
      <c r="AM2742" s="5"/>
      <c r="AN2742" s="5"/>
      <c r="AO2742" s="5"/>
      <c r="AP2742" s="5"/>
      <c r="AQ2742" s="5"/>
      <c r="AR2742" s="5"/>
      <c r="AS2742" s="5"/>
      <c r="AT2742" s="5"/>
      <c r="AU2742" s="5"/>
      <c r="AV2742" s="28"/>
      <c r="AW2742" s="28"/>
    </row>
    <row r="2743" spans="2:49" ht="15.6" x14ac:dyDescent="0.3">
      <c r="B2743" s="9"/>
      <c r="C2743" s="9"/>
      <c r="D2743" s="9"/>
      <c r="E2743" s="9"/>
      <c r="F2743" s="9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  <c r="AJ2743" s="5"/>
      <c r="AK2743" s="5"/>
      <c r="AL2743" s="5"/>
      <c r="AM2743" s="5"/>
      <c r="AN2743" s="5"/>
      <c r="AO2743" s="5"/>
      <c r="AP2743" s="5"/>
      <c r="AQ2743" s="5"/>
      <c r="AR2743" s="5"/>
      <c r="AS2743" s="5"/>
      <c r="AT2743" s="5"/>
      <c r="AU2743" s="5"/>
      <c r="AV2743" s="28"/>
      <c r="AW2743" s="28"/>
    </row>
    <row r="2744" spans="2:49" ht="15.6" x14ac:dyDescent="0.3">
      <c r="B2744" s="9"/>
      <c r="C2744" s="9"/>
      <c r="D2744" s="9"/>
      <c r="E2744" s="9"/>
      <c r="F2744" s="9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5"/>
      <c r="Z2744" s="5"/>
      <c r="AA2744" s="5"/>
      <c r="AB2744" s="5"/>
      <c r="AC2744" s="5"/>
      <c r="AD2744" s="5"/>
      <c r="AE2744" s="5"/>
      <c r="AF2744" s="5"/>
      <c r="AG2744" s="5"/>
      <c r="AH2744" s="5"/>
      <c r="AI2744" s="5"/>
      <c r="AJ2744" s="5"/>
      <c r="AK2744" s="5"/>
      <c r="AL2744" s="5"/>
      <c r="AM2744" s="5"/>
      <c r="AN2744" s="5"/>
      <c r="AO2744" s="5"/>
      <c r="AP2744" s="5"/>
      <c r="AQ2744" s="5"/>
      <c r="AR2744" s="5"/>
      <c r="AS2744" s="5"/>
      <c r="AT2744" s="5"/>
      <c r="AU2744" s="5"/>
      <c r="AV2744" s="28"/>
      <c r="AW2744" s="28"/>
    </row>
    <row r="2745" spans="2:49" ht="15.6" x14ac:dyDescent="0.3">
      <c r="B2745" s="9"/>
      <c r="C2745" s="9"/>
      <c r="D2745" s="9"/>
      <c r="E2745" s="9"/>
      <c r="F2745" s="9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5"/>
      <c r="Z2745" s="5"/>
      <c r="AA2745" s="5"/>
      <c r="AB2745" s="5"/>
      <c r="AC2745" s="5"/>
      <c r="AD2745" s="5"/>
      <c r="AE2745" s="5"/>
      <c r="AF2745" s="5"/>
      <c r="AG2745" s="5"/>
      <c r="AH2745" s="5"/>
      <c r="AI2745" s="5"/>
      <c r="AJ2745" s="5"/>
      <c r="AK2745" s="5"/>
      <c r="AL2745" s="5"/>
      <c r="AM2745" s="5"/>
      <c r="AN2745" s="5"/>
      <c r="AO2745" s="5"/>
      <c r="AP2745" s="5"/>
      <c r="AQ2745" s="5"/>
      <c r="AR2745" s="5"/>
      <c r="AS2745" s="5"/>
      <c r="AT2745" s="5"/>
      <c r="AU2745" s="5"/>
      <c r="AV2745" s="28"/>
      <c r="AW2745" s="28"/>
    </row>
    <row r="2746" spans="2:49" ht="15.6" x14ac:dyDescent="0.3">
      <c r="B2746" s="9"/>
      <c r="C2746" s="9"/>
      <c r="D2746" s="9"/>
      <c r="E2746" s="9"/>
      <c r="F2746" s="9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5"/>
      <c r="Z2746" s="5"/>
      <c r="AA2746" s="5"/>
      <c r="AB2746" s="5"/>
      <c r="AC2746" s="5"/>
      <c r="AD2746" s="5"/>
      <c r="AE2746" s="5"/>
      <c r="AF2746" s="5"/>
      <c r="AG2746" s="5"/>
      <c r="AH2746" s="5"/>
      <c r="AI2746" s="5"/>
      <c r="AJ2746" s="5"/>
      <c r="AK2746" s="5"/>
      <c r="AL2746" s="5"/>
      <c r="AM2746" s="5"/>
      <c r="AN2746" s="5"/>
      <c r="AO2746" s="5"/>
      <c r="AP2746" s="5"/>
      <c r="AQ2746" s="5"/>
      <c r="AR2746" s="5"/>
      <c r="AS2746" s="5"/>
      <c r="AT2746" s="5"/>
      <c r="AU2746" s="5"/>
      <c r="AV2746" s="28"/>
      <c r="AW2746" s="28"/>
    </row>
    <row r="2747" spans="2:49" ht="15.6" x14ac:dyDescent="0.3">
      <c r="B2747" s="9"/>
      <c r="C2747" s="9"/>
      <c r="D2747" s="9"/>
      <c r="E2747" s="9"/>
      <c r="F2747" s="9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  <c r="AJ2747" s="5"/>
      <c r="AK2747" s="5"/>
      <c r="AL2747" s="5"/>
      <c r="AM2747" s="5"/>
      <c r="AN2747" s="5"/>
      <c r="AO2747" s="5"/>
      <c r="AP2747" s="5"/>
      <c r="AQ2747" s="5"/>
      <c r="AR2747" s="5"/>
      <c r="AS2747" s="5"/>
      <c r="AT2747" s="5"/>
      <c r="AU2747" s="5"/>
      <c r="AV2747" s="28"/>
      <c r="AW2747" s="28"/>
    </row>
    <row r="2748" spans="2:49" ht="15.6" x14ac:dyDescent="0.3">
      <c r="B2748" s="9"/>
      <c r="C2748" s="9"/>
      <c r="D2748" s="9"/>
      <c r="E2748" s="9"/>
      <c r="F2748" s="9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  <c r="AJ2748" s="5"/>
      <c r="AK2748" s="5"/>
      <c r="AL2748" s="5"/>
      <c r="AM2748" s="5"/>
      <c r="AN2748" s="5"/>
      <c r="AO2748" s="5"/>
      <c r="AP2748" s="5"/>
      <c r="AQ2748" s="5"/>
      <c r="AR2748" s="5"/>
      <c r="AS2748" s="5"/>
      <c r="AT2748" s="5"/>
      <c r="AU2748" s="5"/>
      <c r="AV2748" s="28"/>
      <c r="AW2748" s="28"/>
    </row>
    <row r="2749" spans="2:49" ht="15.6" x14ac:dyDescent="0.3">
      <c r="B2749" s="9"/>
      <c r="C2749" s="9"/>
      <c r="D2749" s="9"/>
      <c r="E2749" s="9"/>
      <c r="F2749" s="9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5"/>
      <c r="Y2749" s="5"/>
      <c r="Z2749" s="5"/>
      <c r="AA2749" s="5"/>
      <c r="AB2749" s="5"/>
      <c r="AC2749" s="5"/>
      <c r="AD2749" s="5"/>
      <c r="AE2749" s="5"/>
      <c r="AF2749" s="5"/>
      <c r="AG2749" s="5"/>
      <c r="AH2749" s="5"/>
      <c r="AI2749" s="5"/>
      <c r="AJ2749" s="5"/>
      <c r="AK2749" s="5"/>
      <c r="AL2749" s="5"/>
      <c r="AM2749" s="5"/>
      <c r="AN2749" s="5"/>
      <c r="AO2749" s="5"/>
      <c r="AP2749" s="5"/>
      <c r="AQ2749" s="5"/>
      <c r="AR2749" s="5"/>
      <c r="AS2749" s="5"/>
      <c r="AT2749" s="5"/>
      <c r="AU2749" s="5"/>
      <c r="AV2749" s="28"/>
      <c r="AW2749" s="28"/>
    </row>
    <row r="2750" spans="2:49" ht="15.6" x14ac:dyDescent="0.3">
      <c r="B2750" s="9"/>
      <c r="C2750" s="9"/>
      <c r="D2750" s="9"/>
      <c r="E2750" s="9"/>
      <c r="F2750" s="9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  <c r="AJ2750" s="5"/>
      <c r="AK2750" s="5"/>
      <c r="AL2750" s="5"/>
      <c r="AM2750" s="5"/>
      <c r="AN2750" s="5"/>
      <c r="AO2750" s="5"/>
      <c r="AP2750" s="5"/>
      <c r="AQ2750" s="5"/>
      <c r="AR2750" s="5"/>
      <c r="AS2750" s="5"/>
      <c r="AT2750" s="5"/>
      <c r="AU2750" s="5"/>
      <c r="AV2750" s="28"/>
      <c r="AW2750" s="28"/>
    </row>
    <row r="2751" spans="2:49" ht="15.6" x14ac:dyDescent="0.3">
      <c r="B2751" s="9"/>
      <c r="C2751" s="9"/>
      <c r="D2751" s="9"/>
      <c r="E2751" s="9"/>
      <c r="F2751" s="9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  <c r="AJ2751" s="5"/>
      <c r="AK2751" s="5"/>
      <c r="AL2751" s="5"/>
      <c r="AM2751" s="5"/>
      <c r="AN2751" s="5"/>
      <c r="AO2751" s="5"/>
      <c r="AP2751" s="5"/>
      <c r="AQ2751" s="5"/>
      <c r="AR2751" s="5"/>
      <c r="AS2751" s="5"/>
      <c r="AT2751" s="5"/>
      <c r="AU2751" s="5"/>
      <c r="AV2751" s="28"/>
      <c r="AW2751" s="28"/>
    </row>
    <row r="2752" spans="2:49" ht="15.6" x14ac:dyDescent="0.3">
      <c r="B2752" s="9"/>
      <c r="C2752" s="9"/>
      <c r="D2752" s="9"/>
      <c r="E2752" s="9"/>
      <c r="F2752" s="9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  <c r="AJ2752" s="5"/>
      <c r="AK2752" s="5"/>
      <c r="AL2752" s="5"/>
      <c r="AM2752" s="5"/>
      <c r="AN2752" s="5"/>
      <c r="AO2752" s="5"/>
      <c r="AP2752" s="5"/>
      <c r="AQ2752" s="5"/>
      <c r="AR2752" s="5"/>
      <c r="AS2752" s="5"/>
      <c r="AT2752" s="5"/>
      <c r="AU2752" s="5"/>
      <c r="AV2752" s="28"/>
      <c r="AW2752" s="28"/>
    </row>
    <row r="2753" spans="2:49" ht="15.6" x14ac:dyDescent="0.3">
      <c r="B2753" s="9"/>
      <c r="C2753" s="9"/>
      <c r="D2753" s="9"/>
      <c r="E2753" s="9"/>
      <c r="F2753" s="9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  <c r="AJ2753" s="5"/>
      <c r="AK2753" s="5"/>
      <c r="AL2753" s="5"/>
      <c r="AM2753" s="5"/>
      <c r="AN2753" s="5"/>
      <c r="AO2753" s="5"/>
      <c r="AP2753" s="5"/>
      <c r="AQ2753" s="5"/>
      <c r="AR2753" s="5"/>
      <c r="AS2753" s="5"/>
      <c r="AT2753" s="5"/>
      <c r="AU2753" s="5"/>
      <c r="AV2753" s="28"/>
      <c r="AW2753" s="28"/>
    </row>
    <row r="2754" spans="2:49" ht="15.6" x14ac:dyDescent="0.3">
      <c r="B2754" s="9"/>
      <c r="C2754" s="9"/>
      <c r="D2754" s="9"/>
      <c r="E2754" s="9"/>
      <c r="F2754" s="9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  <c r="AJ2754" s="5"/>
      <c r="AK2754" s="5"/>
      <c r="AL2754" s="5"/>
      <c r="AM2754" s="5"/>
      <c r="AN2754" s="5"/>
      <c r="AO2754" s="5"/>
      <c r="AP2754" s="5"/>
      <c r="AQ2754" s="5"/>
      <c r="AR2754" s="5"/>
      <c r="AS2754" s="5"/>
      <c r="AT2754" s="5"/>
      <c r="AU2754" s="5"/>
      <c r="AV2754" s="28"/>
      <c r="AW2754" s="28"/>
    </row>
    <row r="2755" spans="2:49" ht="15.6" x14ac:dyDescent="0.3">
      <c r="B2755" s="9"/>
      <c r="C2755" s="9"/>
      <c r="D2755" s="9"/>
      <c r="E2755" s="9"/>
      <c r="F2755" s="9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  <c r="AJ2755" s="5"/>
      <c r="AK2755" s="5"/>
      <c r="AL2755" s="5"/>
      <c r="AM2755" s="5"/>
      <c r="AN2755" s="5"/>
      <c r="AO2755" s="5"/>
      <c r="AP2755" s="5"/>
      <c r="AQ2755" s="5"/>
      <c r="AR2755" s="5"/>
      <c r="AS2755" s="5"/>
      <c r="AT2755" s="5"/>
      <c r="AU2755" s="5"/>
      <c r="AV2755" s="28"/>
      <c r="AW2755" s="28"/>
    </row>
    <row r="2756" spans="2:49" ht="15.6" x14ac:dyDescent="0.3">
      <c r="B2756" s="9"/>
      <c r="C2756" s="9"/>
      <c r="D2756" s="9"/>
      <c r="E2756" s="9"/>
      <c r="F2756" s="9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  <c r="AJ2756" s="5"/>
      <c r="AK2756" s="5"/>
      <c r="AL2756" s="5"/>
      <c r="AM2756" s="5"/>
      <c r="AN2756" s="5"/>
      <c r="AO2756" s="5"/>
      <c r="AP2756" s="5"/>
      <c r="AQ2756" s="5"/>
      <c r="AR2756" s="5"/>
      <c r="AS2756" s="5"/>
      <c r="AT2756" s="5"/>
      <c r="AU2756" s="5"/>
      <c r="AV2756" s="28"/>
      <c r="AW2756" s="28"/>
    </row>
    <row r="2757" spans="2:49" ht="15.6" x14ac:dyDescent="0.3">
      <c r="B2757" s="9"/>
      <c r="C2757" s="9"/>
      <c r="D2757" s="9"/>
      <c r="E2757" s="9"/>
      <c r="F2757" s="9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5"/>
      <c r="Z2757" s="5"/>
      <c r="AA2757" s="5"/>
      <c r="AB2757" s="5"/>
      <c r="AC2757" s="5"/>
      <c r="AD2757" s="5"/>
      <c r="AE2757" s="5"/>
      <c r="AF2757" s="5"/>
      <c r="AG2757" s="5"/>
      <c r="AH2757" s="5"/>
      <c r="AI2757" s="5"/>
      <c r="AJ2757" s="5"/>
      <c r="AK2757" s="5"/>
      <c r="AL2757" s="5"/>
      <c r="AM2757" s="5"/>
      <c r="AN2757" s="5"/>
      <c r="AO2757" s="5"/>
      <c r="AP2757" s="5"/>
      <c r="AQ2757" s="5"/>
      <c r="AR2757" s="5"/>
      <c r="AS2757" s="5"/>
      <c r="AT2757" s="5"/>
      <c r="AU2757" s="5"/>
      <c r="AV2757" s="28"/>
      <c r="AW2757" s="28"/>
    </row>
    <row r="2758" spans="2:49" ht="15.6" x14ac:dyDescent="0.3">
      <c r="B2758" s="9"/>
      <c r="C2758" s="9"/>
      <c r="D2758" s="9"/>
      <c r="E2758" s="9"/>
      <c r="F2758" s="9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  <c r="AJ2758" s="5"/>
      <c r="AK2758" s="5"/>
      <c r="AL2758" s="5"/>
      <c r="AM2758" s="5"/>
      <c r="AN2758" s="5"/>
      <c r="AO2758" s="5"/>
      <c r="AP2758" s="5"/>
      <c r="AQ2758" s="5"/>
      <c r="AR2758" s="5"/>
      <c r="AS2758" s="5"/>
      <c r="AT2758" s="5"/>
      <c r="AU2758" s="5"/>
      <c r="AV2758" s="28"/>
      <c r="AW2758" s="28"/>
    </row>
    <row r="2759" spans="2:49" ht="15.6" x14ac:dyDescent="0.3">
      <c r="B2759" s="9"/>
      <c r="C2759" s="9"/>
      <c r="D2759" s="9"/>
      <c r="E2759" s="9"/>
      <c r="F2759" s="9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5"/>
      <c r="Z2759" s="5"/>
      <c r="AA2759" s="5"/>
      <c r="AB2759" s="5"/>
      <c r="AC2759" s="5"/>
      <c r="AD2759" s="5"/>
      <c r="AE2759" s="5"/>
      <c r="AF2759" s="5"/>
      <c r="AG2759" s="5"/>
      <c r="AH2759" s="5"/>
      <c r="AI2759" s="5"/>
      <c r="AJ2759" s="5"/>
      <c r="AK2759" s="5"/>
      <c r="AL2759" s="5"/>
      <c r="AM2759" s="5"/>
      <c r="AN2759" s="5"/>
      <c r="AO2759" s="5"/>
      <c r="AP2759" s="5"/>
      <c r="AQ2759" s="5"/>
      <c r="AR2759" s="5"/>
      <c r="AS2759" s="5"/>
      <c r="AT2759" s="5"/>
      <c r="AU2759" s="5"/>
      <c r="AV2759" s="28"/>
      <c r="AW2759" s="28"/>
    </row>
    <row r="2760" spans="2:49" ht="15.6" x14ac:dyDescent="0.3">
      <c r="B2760" s="9"/>
      <c r="C2760" s="9"/>
      <c r="D2760" s="9"/>
      <c r="E2760" s="9"/>
      <c r="F2760" s="9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  <c r="AJ2760" s="5"/>
      <c r="AK2760" s="5"/>
      <c r="AL2760" s="5"/>
      <c r="AM2760" s="5"/>
      <c r="AN2760" s="5"/>
      <c r="AO2760" s="5"/>
      <c r="AP2760" s="5"/>
      <c r="AQ2760" s="5"/>
      <c r="AR2760" s="5"/>
      <c r="AS2760" s="5"/>
      <c r="AT2760" s="5"/>
      <c r="AU2760" s="5"/>
      <c r="AV2760" s="28"/>
      <c r="AW2760" s="28"/>
    </row>
    <row r="2761" spans="2:49" ht="15.6" x14ac:dyDescent="0.3">
      <c r="B2761" s="9"/>
      <c r="C2761" s="9"/>
      <c r="D2761" s="9"/>
      <c r="E2761" s="9"/>
      <c r="F2761" s="9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5"/>
      <c r="Z2761" s="5"/>
      <c r="AA2761" s="5"/>
      <c r="AB2761" s="5"/>
      <c r="AC2761" s="5"/>
      <c r="AD2761" s="5"/>
      <c r="AE2761" s="5"/>
      <c r="AF2761" s="5"/>
      <c r="AG2761" s="5"/>
      <c r="AH2761" s="5"/>
      <c r="AI2761" s="5"/>
      <c r="AJ2761" s="5"/>
      <c r="AK2761" s="5"/>
      <c r="AL2761" s="5"/>
      <c r="AM2761" s="5"/>
      <c r="AN2761" s="5"/>
      <c r="AO2761" s="5"/>
      <c r="AP2761" s="5"/>
      <c r="AQ2761" s="5"/>
      <c r="AR2761" s="5"/>
      <c r="AS2761" s="5"/>
      <c r="AT2761" s="5"/>
      <c r="AU2761" s="5"/>
      <c r="AV2761" s="28"/>
      <c r="AW2761" s="28"/>
    </row>
    <row r="2762" spans="2:49" ht="15.6" x14ac:dyDescent="0.3">
      <c r="B2762" s="9"/>
      <c r="C2762" s="9"/>
      <c r="D2762" s="9"/>
      <c r="E2762" s="9"/>
      <c r="F2762" s="9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5"/>
      <c r="Z2762" s="5"/>
      <c r="AA2762" s="5"/>
      <c r="AB2762" s="5"/>
      <c r="AC2762" s="5"/>
      <c r="AD2762" s="5"/>
      <c r="AE2762" s="5"/>
      <c r="AF2762" s="5"/>
      <c r="AG2762" s="5"/>
      <c r="AH2762" s="5"/>
      <c r="AI2762" s="5"/>
      <c r="AJ2762" s="5"/>
      <c r="AK2762" s="5"/>
      <c r="AL2762" s="5"/>
      <c r="AM2762" s="5"/>
      <c r="AN2762" s="5"/>
      <c r="AO2762" s="5"/>
      <c r="AP2762" s="5"/>
      <c r="AQ2762" s="5"/>
      <c r="AR2762" s="5"/>
      <c r="AS2762" s="5"/>
      <c r="AT2762" s="5"/>
      <c r="AU2762" s="5"/>
      <c r="AV2762" s="28"/>
      <c r="AW2762" s="28"/>
    </row>
    <row r="2763" spans="2:49" ht="15.6" x14ac:dyDescent="0.3">
      <c r="B2763" s="9"/>
      <c r="C2763" s="9"/>
      <c r="D2763" s="9"/>
      <c r="E2763" s="9"/>
      <c r="F2763" s="9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  <c r="AJ2763" s="5"/>
      <c r="AK2763" s="5"/>
      <c r="AL2763" s="5"/>
      <c r="AM2763" s="5"/>
      <c r="AN2763" s="5"/>
      <c r="AO2763" s="5"/>
      <c r="AP2763" s="5"/>
      <c r="AQ2763" s="5"/>
      <c r="AR2763" s="5"/>
      <c r="AS2763" s="5"/>
      <c r="AT2763" s="5"/>
      <c r="AU2763" s="5"/>
      <c r="AV2763" s="28"/>
      <c r="AW2763" s="28"/>
    </row>
    <row r="2764" spans="2:49" ht="15.6" x14ac:dyDescent="0.3">
      <c r="B2764" s="9"/>
      <c r="C2764" s="9"/>
      <c r="D2764" s="9"/>
      <c r="E2764" s="9"/>
      <c r="F2764" s="9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5"/>
      <c r="Z2764" s="5"/>
      <c r="AA2764" s="5"/>
      <c r="AB2764" s="5"/>
      <c r="AC2764" s="5"/>
      <c r="AD2764" s="5"/>
      <c r="AE2764" s="5"/>
      <c r="AF2764" s="5"/>
      <c r="AG2764" s="5"/>
      <c r="AH2764" s="5"/>
      <c r="AI2764" s="5"/>
      <c r="AJ2764" s="5"/>
      <c r="AK2764" s="5"/>
      <c r="AL2764" s="5"/>
      <c r="AM2764" s="5"/>
      <c r="AN2764" s="5"/>
      <c r="AO2764" s="5"/>
      <c r="AP2764" s="5"/>
      <c r="AQ2764" s="5"/>
      <c r="AR2764" s="5"/>
      <c r="AS2764" s="5"/>
      <c r="AT2764" s="5"/>
      <c r="AU2764" s="5"/>
      <c r="AV2764" s="28"/>
      <c r="AW2764" s="28"/>
    </row>
    <row r="2765" spans="2:49" ht="15.6" x14ac:dyDescent="0.3">
      <c r="B2765" s="9"/>
      <c r="C2765" s="9"/>
      <c r="D2765" s="9"/>
      <c r="E2765" s="9"/>
      <c r="F2765" s="9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5"/>
      <c r="Z2765" s="5"/>
      <c r="AA2765" s="5"/>
      <c r="AB2765" s="5"/>
      <c r="AC2765" s="5"/>
      <c r="AD2765" s="5"/>
      <c r="AE2765" s="5"/>
      <c r="AF2765" s="5"/>
      <c r="AG2765" s="5"/>
      <c r="AH2765" s="5"/>
      <c r="AI2765" s="5"/>
      <c r="AJ2765" s="5"/>
      <c r="AK2765" s="5"/>
      <c r="AL2765" s="5"/>
      <c r="AM2765" s="5"/>
      <c r="AN2765" s="5"/>
      <c r="AO2765" s="5"/>
      <c r="AP2765" s="5"/>
      <c r="AQ2765" s="5"/>
      <c r="AR2765" s="5"/>
      <c r="AS2765" s="5"/>
      <c r="AT2765" s="5"/>
      <c r="AU2765" s="5"/>
      <c r="AV2765" s="28"/>
      <c r="AW2765" s="28"/>
    </row>
    <row r="2766" spans="2:49" ht="15.6" x14ac:dyDescent="0.3">
      <c r="B2766" s="9"/>
      <c r="C2766" s="9"/>
      <c r="D2766" s="9"/>
      <c r="E2766" s="9"/>
      <c r="F2766" s="9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5"/>
      <c r="Z2766" s="5"/>
      <c r="AA2766" s="5"/>
      <c r="AB2766" s="5"/>
      <c r="AC2766" s="5"/>
      <c r="AD2766" s="5"/>
      <c r="AE2766" s="5"/>
      <c r="AF2766" s="5"/>
      <c r="AG2766" s="5"/>
      <c r="AH2766" s="5"/>
      <c r="AI2766" s="5"/>
      <c r="AJ2766" s="5"/>
      <c r="AK2766" s="5"/>
      <c r="AL2766" s="5"/>
      <c r="AM2766" s="5"/>
      <c r="AN2766" s="5"/>
      <c r="AO2766" s="5"/>
      <c r="AP2766" s="5"/>
      <c r="AQ2766" s="5"/>
      <c r="AR2766" s="5"/>
      <c r="AS2766" s="5"/>
      <c r="AT2766" s="5"/>
      <c r="AU2766" s="5"/>
      <c r="AV2766" s="28"/>
      <c r="AW2766" s="28"/>
    </row>
    <row r="2767" spans="2:49" ht="15.6" x14ac:dyDescent="0.3">
      <c r="B2767" s="9"/>
      <c r="C2767" s="9"/>
      <c r="D2767" s="9"/>
      <c r="E2767" s="9"/>
      <c r="F2767" s="9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  <c r="AJ2767" s="5"/>
      <c r="AK2767" s="5"/>
      <c r="AL2767" s="5"/>
      <c r="AM2767" s="5"/>
      <c r="AN2767" s="5"/>
      <c r="AO2767" s="5"/>
      <c r="AP2767" s="5"/>
      <c r="AQ2767" s="5"/>
      <c r="AR2767" s="5"/>
      <c r="AS2767" s="5"/>
      <c r="AT2767" s="5"/>
      <c r="AU2767" s="5"/>
      <c r="AV2767" s="28"/>
      <c r="AW2767" s="28"/>
    </row>
    <row r="2768" spans="2:49" ht="15.6" x14ac:dyDescent="0.3">
      <c r="B2768" s="9"/>
      <c r="C2768" s="9"/>
      <c r="D2768" s="9"/>
      <c r="E2768" s="9"/>
      <c r="F2768" s="9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5"/>
      <c r="Z2768" s="5"/>
      <c r="AA2768" s="5"/>
      <c r="AB2768" s="5"/>
      <c r="AC2768" s="5"/>
      <c r="AD2768" s="5"/>
      <c r="AE2768" s="5"/>
      <c r="AF2768" s="5"/>
      <c r="AG2768" s="5"/>
      <c r="AH2768" s="5"/>
      <c r="AI2768" s="5"/>
      <c r="AJ2768" s="5"/>
      <c r="AK2768" s="5"/>
      <c r="AL2768" s="5"/>
      <c r="AM2768" s="5"/>
      <c r="AN2768" s="5"/>
      <c r="AO2768" s="5"/>
      <c r="AP2768" s="5"/>
      <c r="AQ2768" s="5"/>
      <c r="AR2768" s="5"/>
      <c r="AS2768" s="5"/>
      <c r="AT2768" s="5"/>
      <c r="AU2768" s="5"/>
      <c r="AV2768" s="28"/>
      <c r="AW2768" s="28"/>
    </row>
    <row r="2769" spans="2:49" ht="15.6" x14ac:dyDescent="0.3">
      <c r="B2769" s="9"/>
      <c r="C2769" s="9"/>
      <c r="D2769" s="9"/>
      <c r="E2769" s="9"/>
      <c r="F2769" s="9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5"/>
      <c r="Z2769" s="5"/>
      <c r="AA2769" s="5"/>
      <c r="AB2769" s="5"/>
      <c r="AC2769" s="5"/>
      <c r="AD2769" s="5"/>
      <c r="AE2769" s="5"/>
      <c r="AF2769" s="5"/>
      <c r="AG2769" s="5"/>
      <c r="AH2769" s="5"/>
      <c r="AI2769" s="5"/>
      <c r="AJ2769" s="5"/>
      <c r="AK2769" s="5"/>
      <c r="AL2769" s="5"/>
      <c r="AM2769" s="5"/>
      <c r="AN2769" s="5"/>
      <c r="AO2769" s="5"/>
      <c r="AP2769" s="5"/>
      <c r="AQ2769" s="5"/>
      <c r="AR2769" s="5"/>
      <c r="AS2769" s="5"/>
      <c r="AT2769" s="5"/>
      <c r="AU2769" s="5"/>
      <c r="AV2769" s="28"/>
      <c r="AW2769" s="28"/>
    </row>
    <row r="2770" spans="2:49" ht="15.6" x14ac:dyDescent="0.3">
      <c r="B2770" s="9"/>
      <c r="C2770" s="9"/>
      <c r="D2770" s="9"/>
      <c r="E2770" s="9"/>
      <c r="F2770" s="9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5"/>
      <c r="Z2770" s="5"/>
      <c r="AA2770" s="5"/>
      <c r="AB2770" s="5"/>
      <c r="AC2770" s="5"/>
      <c r="AD2770" s="5"/>
      <c r="AE2770" s="5"/>
      <c r="AF2770" s="5"/>
      <c r="AG2770" s="5"/>
      <c r="AH2770" s="5"/>
      <c r="AI2770" s="5"/>
      <c r="AJ2770" s="5"/>
      <c r="AK2770" s="5"/>
      <c r="AL2770" s="5"/>
      <c r="AM2770" s="5"/>
      <c r="AN2770" s="5"/>
      <c r="AO2770" s="5"/>
      <c r="AP2770" s="5"/>
      <c r="AQ2770" s="5"/>
      <c r="AR2770" s="5"/>
      <c r="AS2770" s="5"/>
      <c r="AT2770" s="5"/>
      <c r="AU2770" s="5"/>
      <c r="AV2770" s="28"/>
      <c r="AW2770" s="28"/>
    </row>
    <row r="2771" spans="2:49" ht="15.6" x14ac:dyDescent="0.3">
      <c r="B2771" s="9"/>
      <c r="C2771" s="9"/>
      <c r="D2771" s="9"/>
      <c r="E2771" s="9"/>
      <c r="F2771" s="9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5"/>
      <c r="Z2771" s="5"/>
      <c r="AA2771" s="5"/>
      <c r="AB2771" s="5"/>
      <c r="AC2771" s="5"/>
      <c r="AD2771" s="5"/>
      <c r="AE2771" s="5"/>
      <c r="AF2771" s="5"/>
      <c r="AG2771" s="5"/>
      <c r="AH2771" s="5"/>
      <c r="AI2771" s="5"/>
      <c r="AJ2771" s="5"/>
      <c r="AK2771" s="5"/>
      <c r="AL2771" s="5"/>
      <c r="AM2771" s="5"/>
      <c r="AN2771" s="5"/>
      <c r="AO2771" s="5"/>
      <c r="AP2771" s="5"/>
      <c r="AQ2771" s="5"/>
      <c r="AR2771" s="5"/>
      <c r="AS2771" s="5"/>
      <c r="AT2771" s="5"/>
      <c r="AU2771" s="5"/>
      <c r="AV2771" s="28"/>
      <c r="AW2771" s="28"/>
    </row>
    <row r="2772" spans="2:49" ht="15.6" x14ac:dyDescent="0.3">
      <c r="B2772" s="9"/>
      <c r="C2772" s="9"/>
      <c r="D2772" s="9"/>
      <c r="E2772" s="9"/>
      <c r="F2772" s="9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5"/>
      <c r="Z2772" s="5"/>
      <c r="AA2772" s="5"/>
      <c r="AB2772" s="5"/>
      <c r="AC2772" s="5"/>
      <c r="AD2772" s="5"/>
      <c r="AE2772" s="5"/>
      <c r="AF2772" s="5"/>
      <c r="AG2772" s="5"/>
      <c r="AH2772" s="5"/>
      <c r="AI2772" s="5"/>
      <c r="AJ2772" s="5"/>
      <c r="AK2772" s="5"/>
      <c r="AL2772" s="5"/>
      <c r="AM2772" s="5"/>
      <c r="AN2772" s="5"/>
      <c r="AO2772" s="5"/>
      <c r="AP2772" s="5"/>
      <c r="AQ2772" s="5"/>
      <c r="AR2772" s="5"/>
      <c r="AS2772" s="5"/>
      <c r="AT2772" s="5"/>
      <c r="AU2772" s="5"/>
      <c r="AV2772" s="28"/>
      <c r="AW2772" s="28"/>
    </row>
    <row r="2773" spans="2:49" ht="15.6" x14ac:dyDescent="0.3">
      <c r="B2773" s="9"/>
      <c r="C2773" s="9"/>
      <c r="D2773" s="9"/>
      <c r="E2773" s="9"/>
      <c r="F2773" s="9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5"/>
      <c r="Z2773" s="5"/>
      <c r="AA2773" s="5"/>
      <c r="AB2773" s="5"/>
      <c r="AC2773" s="5"/>
      <c r="AD2773" s="5"/>
      <c r="AE2773" s="5"/>
      <c r="AF2773" s="5"/>
      <c r="AG2773" s="5"/>
      <c r="AH2773" s="5"/>
      <c r="AI2773" s="5"/>
      <c r="AJ2773" s="5"/>
      <c r="AK2773" s="5"/>
      <c r="AL2773" s="5"/>
      <c r="AM2773" s="5"/>
      <c r="AN2773" s="5"/>
      <c r="AO2773" s="5"/>
      <c r="AP2773" s="5"/>
      <c r="AQ2773" s="5"/>
      <c r="AR2773" s="5"/>
      <c r="AS2773" s="5"/>
      <c r="AT2773" s="5"/>
      <c r="AU2773" s="5"/>
      <c r="AV2773" s="28"/>
      <c r="AW2773" s="28"/>
    </row>
    <row r="2774" spans="2:49" ht="15.6" x14ac:dyDescent="0.3">
      <c r="B2774" s="9"/>
      <c r="C2774" s="9"/>
      <c r="D2774" s="9"/>
      <c r="E2774" s="9"/>
      <c r="F2774" s="9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  <c r="AJ2774" s="5"/>
      <c r="AK2774" s="5"/>
      <c r="AL2774" s="5"/>
      <c r="AM2774" s="5"/>
      <c r="AN2774" s="5"/>
      <c r="AO2774" s="5"/>
      <c r="AP2774" s="5"/>
      <c r="AQ2774" s="5"/>
      <c r="AR2774" s="5"/>
      <c r="AS2774" s="5"/>
      <c r="AT2774" s="5"/>
      <c r="AU2774" s="5"/>
      <c r="AV2774" s="28"/>
      <c r="AW2774" s="28"/>
    </row>
    <row r="2775" spans="2:49" ht="15.6" x14ac:dyDescent="0.3">
      <c r="B2775" s="9"/>
      <c r="C2775" s="9"/>
      <c r="D2775" s="9"/>
      <c r="E2775" s="9"/>
      <c r="F2775" s="9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  <c r="AJ2775" s="5"/>
      <c r="AK2775" s="5"/>
      <c r="AL2775" s="5"/>
      <c r="AM2775" s="5"/>
      <c r="AN2775" s="5"/>
      <c r="AO2775" s="5"/>
      <c r="AP2775" s="5"/>
      <c r="AQ2775" s="5"/>
      <c r="AR2775" s="5"/>
      <c r="AS2775" s="5"/>
      <c r="AT2775" s="5"/>
      <c r="AU2775" s="5"/>
      <c r="AV2775" s="28"/>
      <c r="AW2775" s="28"/>
    </row>
    <row r="2776" spans="2:49" ht="15.6" x14ac:dyDescent="0.3">
      <c r="B2776" s="9"/>
      <c r="C2776" s="9"/>
      <c r="D2776" s="9"/>
      <c r="E2776" s="9"/>
      <c r="F2776" s="9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  <c r="AJ2776" s="5"/>
      <c r="AK2776" s="5"/>
      <c r="AL2776" s="5"/>
      <c r="AM2776" s="5"/>
      <c r="AN2776" s="5"/>
      <c r="AO2776" s="5"/>
      <c r="AP2776" s="5"/>
      <c r="AQ2776" s="5"/>
      <c r="AR2776" s="5"/>
      <c r="AS2776" s="5"/>
      <c r="AT2776" s="5"/>
      <c r="AU2776" s="5"/>
      <c r="AV2776" s="28"/>
      <c r="AW2776" s="28"/>
    </row>
    <row r="2777" spans="2:49" ht="15.6" x14ac:dyDescent="0.3">
      <c r="B2777" s="9"/>
      <c r="C2777" s="9"/>
      <c r="D2777" s="9"/>
      <c r="E2777" s="9"/>
      <c r="F2777" s="9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5"/>
      <c r="Y2777" s="5"/>
      <c r="Z2777" s="5"/>
      <c r="AA2777" s="5"/>
      <c r="AB2777" s="5"/>
      <c r="AC2777" s="5"/>
      <c r="AD2777" s="5"/>
      <c r="AE2777" s="5"/>
      <c r="AF2777" s="5"/>
      <c r="AG2777" s="5"/>
      <c r="AH2777" s="5"/>
      <c r="AI2777" s="5"/>
      <c r="AJ2777" s="5"/>
      <c r="AK2777" s="5"/>
      <c r="AL2777" s="5"/>
      <c r="AM2777" s="5"/>
      <c r="AN2777" s="5"/>
      <c r="AO2777" s="5"/>
      <c r="AP2777" s="5"/>
      <c r="AQ2777" s="5"/>
      <c r="AR2777" s="5"/>
      <c r="AS2777" s="5"/>
      <c r="AT2777" s="5"/>
      <c r="AU2777" s="5"/>
      <c r="AV2777" s="28"/>
      <c r="AW2777" s="28"/>
    </row>
    <row r="2778" spans="2:49" ht="15.6" x14ac:dyDescent="0.3">
      <c r="B2778" s="9"/>
      <c r="C2778" s="9"/>
      <c r="D2778" s="9"/>
      <c r="E2778" s="9"/>
      <c r="F2778" s="9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  <c r="AJ2778" s="5"/>
      <c r="AK2778" s="5"/>
      <c r="AL2778" s="5"/>
      <c r="AM2778" s="5"/>
      <c r="AN2778" s="5"/>
      <c r="AO2778" s="5"/>
      <c r="AP2778" s="5"/>
      <c r="AQ2778" s="5"/>
      <c r="AR2778" s="5"/>
      <c r="AS2778" s="5"/>
      <c r="AT2778" s="5"/>
      <c r="AU2778" s="5"/>
      <c r="AV2778" s="28"/>
      <c r="AW2778" s="28"/>
    </row>
    <row r="2779" spans="2:49" ht="15.6" x14ac:dyDescent="0.3">
      <c r="B2779" s="9"/>
      <c r="C2779" s="9"/>
      <c r="D2779" s="9"/>
      <c r="E2779" s="9"/>
      <c r="F2779" s="9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  <c r="AJ2779" s="5"/>
      <c r="AK2779" s="5"/>
      <c r="AL2779" s="5"/>
      <c r="AM2779" s="5"/>
      <c r="AN2779" s="5"/>
      <c r="AO2779" s="5"/>
      <c r="AP2779" s="5"/>
      <c r="AQ2779" s="5"/>
      <c r="AR2779" s="5"/>
      <c r="AS2779" s="5"/>
      <c r="AT2779" s="5"/>
      <c r="AU2779" s="5"/>
      <c r="AV2779" s="28"/>
      <c r="AW2779" s="28"/>
    </row>
    <row r="2780" spans="2:49" ht="15.6" x14ac:dyDescent="0.3">
      <c r="B2780" s="9"/>
      <c r="C2780" s="9"/>
      <c r="D2780" s="9"/>
      <c r="E2780" s="9"/>
      <c r="F2780" s="9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  <c r="AJ2780" s="5"/>
      <c r="AK2780" s="5"/>
      <c r="AL2780" s="5"/>
      <c r="AM2780" s="5"/>
      <c r="AN2780" s="5"/>
      <c r="AO2780" s="5"/>
      <c r="AP2780" s="5"/>
      <c r="AQ2780" s="5"/>
      <c r="AR2780" s="5"/>
      <c r="AS2780" s="5"/>
      <c r="AT2780" s="5"/>
      <c r="AU2780" s="5"/>
      <c r="AV2780" s="28"/>
      <c r="AW2780" s="28"/>
    </row>
    <row r="2781" spans="2:49" ht="15.6" x14ac:dyDescent="0.3">
      <c r="B2781" s="9"/>
      <c r="C2781" s="9"/>
      <c r="D2781" s="9"/>
      <c r="E2781" s="9"/>
      <c r="F2781" s="9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/>
      <c r="AA2781" s="5"/>
      <c r="AB2781" s="5"/>
      <c r="AC2781" s="5"/>
      <c r="AD2781" s="5"/>
      <c r="AE2781" s="5"/>
      <c r="AF2781" s="5"/>
      <c r="AG2781" s="5"/>
      <c r="AH2781" s="5"/>
      <c r="AI2781" s="5"/>
      <c r="AJ2781" s="5"/>
      <c r="AK2781" s="5"/>
      <c r="AL2781" s="5"/>
      <c r="AM2781" s="5"/>
      <c r="AN2781" s="5"/>
      <c r="AO2781" s="5"/>
      <c r="AP2781" s="5"/>
      <c r="AQ2781" s="5"/>
      <c r="AR2781" s="5"/>
      <c r="AS2781" s="5"/>
      <c r="AT2781" s="5"/>
      <c r="AU2781" s="5"/>
      <c r="AV2781" s="28"/>
      <c r="AW2781" s="28"/>
    </row>
    <row r="2782" spans="2:49" ht="15.6" x14ac:dyDescent="0.3">
      <c r="B2782" s="9"/>
      <c r="C2782" s="9"/>
      <c r="D2782" s="9"/>
      <c r="E2782" s="9"/>
      <c r="F2782" s="9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5"/>
      <c r="Y2782" s="5"/>
      <c r="Z2782" s="5"/>
      <c r="AA2782" s="5"/>
      <c r="AB2782" s="5"/>
      <c r="AC2782" s="5"/>
      <c r="AD2782" s="5"/>
      <c r="AE2782" s="5"/>
      <c r="AF2782" s="5"/>
      <c r="AG2782" s="5"/>
      <c r="AH2782" s="5"/>
      <c r="AI2782" s="5"/>
      <c r="AJ2782" s="5"/>
      <c r="AK2782" s="5"/>
      <c r="AL2782" s="5"/>
      <c r="AM2782" s="5"/>
      <c r="AN2782" s="5"/>
      <c r="AO2782" s="5"/>
      <c r="AP2782" s="5"/>
      <c r="AQ2782" s="5"/>
      <c r="AR2782" s="5"/>
      <c r="AS2782" s="5"/>
      <c r="AT2782" s="5"/>
      <c r="AU2782" s="5"/>
      <c r="AV2782" s="28"/>
      <c r="AW2782" s="28"/>
    </row>
    <row r="2783" spans="2:49" ht="15.6" x14ac:dyDescent="0.3">
      <c r="B2783" s="9"/>
      <c r="C2783" s="9"/>
      <c r="D2783" s="9"/>
      <c r="E2783" s="9"/>
      <c r="F2783" s="9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5"/>
      <c r="Y2783" s="5"/>
      <c r="Z2783" s="5"/>
      <c r="AA2783" s="5"/>
      <c r="AB2783" s="5"/>
      <c r="AC2783" s="5"/>
      <c r="AD2783" s="5"/>
      <c r="AE2783" s="5"/>
      <c r="AF2783" s="5"/>
      <c r="AG2783" s="5"/>
      <c r="AH2783" s="5"/>
      <c r="AI2783" s="5"/>
      <c r="AJ2783" s="5"/>
      <c r="AK2783" s="5"/>
      <c r="AL2783" s="5"/>
      <c r="AM2783" s="5"/>
      <c r="AN2783" s="5"/>
      <c r="AO2783" s="5"/>
      <c r="AP2783" s="5"/>
      <c r="AQ2783" s="5"/>
      <c r="AR2783" s="5"/>
      <c r="AS2783" s="5"/>
      <c r="AT2783" s="5"/>
      <c r="AU2783" s="5"/>
      <c r="AV2783" s="28"/>
      <c r="AW2783" s="28"/>
    </row>
    <row r="2784" spans="2:49" ht="15.6" x14ac:dyDescent="0.3">
      <c r="B2784" s="9"/>
      <c r="C2784" s="9"/>
      <c r="D2784" s="9"/>
      <c r="E2784" s="9"/>
      <c r="F2784" s="9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  <c r="AJ2784" s="5"/>
      <c r="AK2784" s="5"/>
      <c r="AL2784" s="5"/>
      <c r="AM2784" s="5"/>
      <c r="AN2784" s="5"/>
      <c r="AO2784" s="5"/>
      <c r="AP2784" s="5"/>
      <c r="AQ2784" s="5"/>
      <c r="AR2784" s="5"/>
      <c r="AS2784" s="5"/>
      <c r="AT2784" s="5"/>
      <c r="AU2784" s="5"/>
      <c r="AV2784" s="28"/>
      <c r="AW2784" s="28"/>
    </row>
    <row r="2785" spans="2:49" ht="15.6" x14ac:dyDescent="0.3">
      <c r="B2785" s="9"/>
      <c r="C2785" s="9"/>
      <c r="D2785" s="9"/>
      <c r="E2785" s="9"/>
      <c r="F2785" s="9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  <c r="AJ2785" s="5"/>
      <c r="AK2785" s="5"/>
      <c r="AL2785" s="5"/>
      <c r="AM2785" s="5"/>
      <c r="AN2785" s="5"/>
      <c r="AO2785" s="5"/>
      <c r="AP2785" s="5"/>
      <c r="AQ2785" s="5"/>
      <c r="AR2785" s="5"/>
      <c r="AS2785" s="5"/>
      <c r="AT2785" s="5"/>
      <c r="AU2785" s="5"/>
      <c r="AV2785" s="28"/>
      <c r="AW2785" s="28"/>
    </row>
    <row r="2786" spans="2:49" ht="15.6" x14ac:dyDescent="0.3">
      <c r="B2786" s="9"/>
      <c r="C2786" s="9"/>
      <c r="D2786" s="9"/>
      <c r="E2786" s="9"/>
      <c r="F2786" s="9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  <c r="AJ2786" s="5"/>
      <c r="AK2786" s="5"/>
      <c r="AL2786" s="5"/>
      <c r="AM2786" s="5"/>
      <c r="AN2786" s="5"/>
      <c r="AO2786" s="5"/>
      <c r="AP2786" s="5"/>
      <c r="AQ2786" s="5"/>
      <c r="AR2786" s="5"/>
      <c r="AS2786" s="5"/>
      <c r="AT2786" s="5"/>
      <c r="AU2786" s="5"/>
      <c r="AV2786" s="28"/>
      <c r="AW2786" s="28"/>
    </row>
    <row r="2787" spans="2:49" ht="15.6" x14ac:dyDescent="0.3">
      <c r="B2787" s="9"/>
      <c r="C2787" s="9"/>
      <c r="D2787" s="9"/>
      <c r="E2787" s="9"/>
      <c r="F2787" s="9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  <c r="AJ2787" s="5"/>
      <c r="AK2787" s="5"/>
      <c r="AL2787" s="5"/>
      <c r="AM2787" s="5"/>
      <c r="AN2787" s="5"/>
      <c r="AO2787" s="5"/>
      <c r="AP2787" s="5"/>
      <c r="AQ2787" s="5"/>
      <c r="AR2787" s="5"/>
      <c r="AS2787" s="5"/>
      <c r="AT2787" s="5"/>
      <c r="AU2787" s="5"/>
      <c r="AV2787" s="28"/>
      <c r="AW2787" s="28"/>
    </row>
    <row r="2788" spans="2:49" ht="15.6" x14ac:dyDescent="0.3">
      <c r="B2788" s="9"/>
      <c r="C2788" s="9"/>
      <c r="D2788" s="9"/>
      <c r="E2788" s="9"/>
      <c r="F2788" s="9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  <c r="AJ2788" s="5"/>
      <c r="AK2788" s="5"/>
      <c r="AL2788" s="5"/>
      <c r="AM2788" s="5"/>
      <c r="AN2788" s="5"/>
      <c r="AO2788" s="5"/>
      <c r="AP2788" s="5"/>
      <c r="AQ2788" s="5"/>
      <c r="AR2788" s="5"/>
      <c r="AS2788" s="5"/>
      <c r="AT2788" s="5"/>
      <c r="AU2788" s="5"/>
      <c r="AV2788" s="28"/>
      <c r="AW2788" s="28"/>
    </row>
    <row r="2789" spans="2:49" ht="15.6" x14ac:dyDescent="0.3">
      <c r="B2789" s="9"/>
      <c r="C2789" s="9"/>
      <c r="D2789" s="9"/>
      <c r="E2789" s="9"/>
      <c r="F2789" s="9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  <c r="AJ2789" s="5"/>
      <c r="AK2789" s="5"/>
      <c r="AL2789" s="5"/>
      <c r="AM2789" s="5"/>
      <c r="AN2789" s="5"/>
      <c r="AO2789" s="5"/>
      <c r="AP2789" s="5"/>
      <c r="AQ2789" s="5"/>
      <c r="AR2789" s="5"/>
      <c r="AS2789" s="5"/>
      <c r="AT2789" s="5"/>
      <c r="AU2789" s="5"/>
      <c r="AV2789" s="28"/>
      <c r="AW2789" s="28"/>
    </row>
    <row r="2790" spans="2:49" ht="15.6" x14ac:dyDescent="0.3">
      <c r="B2790" s="9"/>
      <c r="C2790" s="9"/>
      <c r="D2790" s="9"/>
      <c r="E2790" s="9"/>
      <c r="F2790" s="9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5"/>
      <c r="Z2790" s="5"/>
      <c r="AA2790" s="5"/>
      <c r="AB2790" s="5"/>
      <c r="AC2790" s="5"/>
      <c r="AD2790" s="5"/>
      <c r="AE2790" s="5"/>
      <c r="AF2790" s="5"/>
      <c r="AG2790" s="5"/>
      <c r="AH2790" s="5"/>
      <c r="AI2790" s="5"/>
      <c r="AJ2790" s="5"/>
      <c r="AK2790" s="5"/>
      <c r="AL2790" s="5"/>
      <c r="AM2790" s="5"/>
      <c r="AN2790" s="5"/>
      <c r="AO2790" s="5"/>
      <c r="AP2790" s="5"/>
      <c r="AQ2790" s="5"/>
      <c r="AR2790" s="5"/>
      <c r="AS2790" s="5"/>
      <c r="AT2790" s="5"/>
      <c r="AU2790" s="5"/>
      <c r="AV2790" s="28"/>
      <c r="AW2790" s="28"/>
    </row>
    <row r="2791" spans="2:49" ht="15.6" x14ac:dyDescent="0.3">
      <c r="B2791" s="9"/>
      <c r="C2791" s="9"/>
      <c r="D2791" s="9"/>
      <c r="E2791" s="9"/>
      <c r="F2791" s="9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  <c r="AJ2791" s="5"/>
      <c r="AK2791" s="5"/>
      <c r="AL2791" s="5"/>
      <c r="AM2791" s="5"/>
      <c r="AN2791" s="5"/>
      <c r="AO2791" s="5"/>
      <c r="AP2791" s="5"/>
      <c r="AQ2791" s="5"/>
      <c r="AR2791" s="5"/>
      <c r="AS2791" s="5"/>
      <c r="AT2791" s="5"/>
      <c r="AU2791" s="5"/>
      <c r="AV2791" s="28"/>
      <c r="AW2791" s="28"/>
    </row>
    <row r="2792" spans="2:49" ht="15.6" x14ac:dyDescent="0.3">
      <c r="B2792" s="9"/>
      <c r="C2792" s="9"/>
      <c r="D2792" s="9"/>
      <c r="E2792" s="9"/>
      <c r="F2792" s="9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  <c r="AJ2792" s="5"/>
      <c r="AK2792" s="5"/>
      <c r="AL2792" s="5"/>
      <c r="AM2792" s="5"/>
      <c r="AN2792" s="5"/>
      <c r="AO2792" s="5"/>
      <c r="AP2792" s="5"/>
      <c r="AQ2792" s="5"/>
      <c r="AR2792" s="5"/>
      <c r="AS2792" s="5"/>
      <c r="AT2792" s="5"/>
      <c r="AU2792" s="5"/>
      <c r="AV2792" s="28"/>
      <c r="AW2792" s="28"/>
    </row>
    <row r="2793" spans="2:49" ht="15.6" x14ac:dyDescent="0.3">
      <c r="B2793" s="9"/>
      <c r="C2793" s="9"/>
      <c r="D2793" s="9"/>
      <c r="E2793" s="9"/>
      <c r="F2793" s="9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  <c r="AJ2793" s="5"/>
      <c r="AK2793" s="5"/>
      <c r="AL2793" s="5"/>
      <c r="AM2793" s="5"/>
      <c r="AN2793" s="5"/>
      <c r="AO2793" s="5"/>
      <c r="AP2793" s="5"/>
      <c r="AQ2793" s="5"/>
      <c r="AR2793" s="5"/>
      <c r="AS2793" s="5"/>
      <c r="AT2793" s="5"/>
      <c r="AU2793" s="5"/>
      <c r="AV2793" s="28"/>
      <c r="AW2793" s="28"/>
    </row>
    <row r="2794" spans="2:49" ht="15.6" x14ac:dyDescent="0.3">
      <c r="B2794" s="9"/>
      <c r="C2794" s="9"/>
      <c r="D2794" s="9"/>
      <c r="E2794" s="9"/>
      <c r="F2794" s="9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  <c r="AJ2794" s="5"/>
      <c r="AK2794" s="5"/>
      <c r="AL2794" s="5"/>
      <c r="AM2794" s="5"/>
      <c r="AN2794" s="5"/>
      <c r="AO2794" s="5"/>
      <c r="AP2794" s="5"/>
      <c r="AQ2794" s="5"/>
      <c r="AR2794" s="5"/>
      <c r="AS2794" s="5"/>
      <c r="AT2794" s="5"/>
      <c r="AU2794" s="5"/>
      <c r="AV2794" s="28"/>
      <c r="AW2794" s="28"/>
    </row>
    <row r="2795" spans="2:49" ht="15.6" x14ac:dyDescent="0.3">
      <c r="B2795" s="9"/>
      <c r="C2795" s="9"/>
      <c r="D2795" s="9"/>
      <c r="E2795" s="9"/>
      <c r="F2795" s="9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5"/>
      <c r="Y2795" s="5"/>
      <c r="Z2795" s="5"/>
      <c r="AA2795" s="5"/>
      <c r="AB2795" s="5"/>
      <c r="AC2795" s="5"/>
      <c r="AD2795" s="5"/>
      <c r="AE2795" s="5"/>
      <c r="AF2795" s="5"/>
      <c r="AG2795" s="5"/>
      <c r="AH2795" s="5"/>
      <c r="AI2795" s="5"/>
      <c r="AJ2795" s="5"/>
      <c r="AK2795" s="5"/>
      <c r="AL2795" s="5"/>
      <c r="AM2795" s="5"/>
      <c r="AN2795" s="5"/>
      <c r="AO2795" s="5"/>
      <c r="AP2795" s="5"/>
      <c r="AQ2795" s="5"/>
      <c r="AR2795" s="5"/>
      <c r="AS2795" s="5"/>
      <c r="AT2795" s="5"/>
      <c r="AU2795" s="5"/>
      <c r="AV2795" s="28"/>
      <c r="AW2795" s="28"/>
    </row>
    <row r="2796" spans="2:49" ht="15.6" x14ac:dyDescent="0.3">
      <c r="B2796" s="9"/>
      <c r="C2796" s="9"/>
      <c r="D2796" s="9"/>
      <c r="E2796" s="9"/>
      <c r="F2796" s="9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  <c r="AJ2796" s="5"/>
      <c r="AK2796" s="5"/>
      <c r="AL2796" s="5"/>
      <c r="AM2796" s="5"/>
      <c r="AN2796" s="5"/>
      <c r="AO2796" s="5"/>
      <c r="AP2796" s="5"/>
      <c r="AQ2796" s="5"/>
      <c r="AR2796" s="5"/>
      <c r="AS2796" s="5"/>
      <c r="AT2796" s="5"/>
      <c r="AU2796" s="5"/>
      <c r="AV2796" s="28"/>
      <c r="AW2796" s="28"/>
    </row>
    <row r="2797" spans="2:49" ht="15.6" x14ac:dyDescent="0.3">
      <c r="B2797" s="9"/>
      <c r="C2797" s="9"/>
      <c r="D2797" s="9"/>
      <c r="E2797" s="9"/>
      <c r="F2797" s="9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  <c r="AJ2797" s="5"/>
      <c r="AK2797" s="5"/>
      <c r="AL2797" s="5"/>
      <c r="AM2797" s="5"/>
      <c r="AN2797" s="5"/>
      <c r="AO2797" s="5"/>
      <c r="AP2797" s="5"/>
      <c r="AQ2797" s="5"/>
      <c r="AR2797" s="5"/>
      <c r="AS2797" s="5"/>
      <c r="AT2797" s="5"/>
      <c r="AU2797" s="5"/>
      <c r="AV2797" s="28"/>
      <c r="AW2797" s="28"/>
    </row>
    <row r="2798" spans="2:49" ht="15.6" x14ac:dyDescent="0.3">
      <c r="B2798" s="9"/>
      <c r="C2798" s="9"/>
      <c r="D2798" s="9"/>
      <c r="E2798" s="9"/>
      <c r="F2798" s="9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  <c r="AJ2798" s="5"/>
      <c r="AK2798" s="5"/>
      <c r="AL2798" s="5"/>
      <c r="AM2798" s="5"/>
      <c r="AN2798" s="5"/>
      <c r="AO2798" s="5"/>
      <c r="AP2798" s="5"/>
      <c r="AQ2798" s="5"/>
      <c r="AR2798" s="5"/>
      <c r="AS2798" s="5"/>
      <c r="AT2798" s="5"/>
      <c r="AU2798" s="5"/>
      <c r="AV2798" s="28"/>
      <c r="AW2798" s="28"/>
    </row>
    <row r="2799" spans="2:49" ht="15.6" x14ac:dyDescent="0.3">
      <c r="B2799" s="9"/>
      <c r="C2799" s="9"/>
      <c r="D2799" s="9"/>
      <c r="E2799" s="9"/>
      <c r="F2799" s="9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5"/>
      <c r="Z2799" s="5"/>
      <c r="AA2799" s="5"/>
      <c r="AB2799" s="5"/>
      <c r="AC2799" s="5"/>
      <c r="AD2799" s="5"/>
      <c r="AE2799" s="5"/>
      <c r="AF2799" s="5"/>
      <c r="AG2799" s="5"/>
      <c r="AH2799" s="5"/>
      <c r="AI2799" s="5"/>
      <c r="AJ2799" s="5"/>
      <c r="AK2799" s="5"/>
      <c r="AL2799" s="5"/>
      <c r="AM2799" s="5"/>
      <c r="AN2799" s="5"/>
      <c r="AO2799" s="5"/>
      <c r="AP2799" s="5"/>
      <c r="AQ2799" s="5"/>
      <c r="AR2799" s="5"/>
      <c r="AS2799" s="5"/>
      <c r="AT2799" s="5"/>
      <c r="AU2799" s="5"/>
      <c r="AV2799" s="28"/>
      <c r="AW2799" s="28"/>
    </row>
    <row r="2800" spans="2:49" ht="15.6" x14ac:dyDescent="0.3">
      <c r="B2800" s="9"/>
      <c r="C2800" s="9"/>
      <c r="D2800" s="9"/>
      <c r="E2800" s="9"/>
      <c r="F2800" s="9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  <c r="AJ2800" s="5"/>
      <c r="AK2800" s="5"/>
      <c r="AL2800" s="5"/>
      <c r="AM2800" s="5"/>
      <c r="AN2800" s="5"/>
      <c r="AO2800" s="5"/>
      <c r="AP2800" s="5"/>
      <c r="AQ2800" s="5"/>
      <c r="AR2800" s="5"/>
      <c r="AS2800" s="5"/>
      <c r="AT2800" s="5"/>
      <c r="AU2800" s="5"/>
      <c r="AV2800" s="28"/>
      <c r="AW2800" s="28"/>
    </row>
    <row r="2801" spans="2:49" ht="15.6" x14ac:dyDescent="0.3">
      <c r="B2801" s="9"/>
      <c r="C2801" s="9"/>
      <c r="D2801" s="9"/>
      <c r="E2801" s="9"/>
      <c r="F2801" s="9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  <c r="AJ2801" s="5"/>
      <c r="AK2801" s="5"/>
      <c r="AL2801" s="5"/>
      <c r="AM2801" s="5"/>
      <c r="AN2801" s="5"/>
      <c r="AO2801" s="5"/>
      <c r="AP2801" s="5"/>
      <c r="AQ2801" s="5"/>
      <c r="AR2801" s="5"/>
      <c r="AS2801" s="5"/>
      <c r="AT2801" s="5"/>
      <c r="AU2801" s="5"/>
      <c r="AV2801" s="28"/>
      <c r="AW2801" s="28"/>
    </row>
    <row r="2802" spans="2:49" ht="15.6" x14ac:dyDescent="0.3">
      <c r="B2802" s="9"/>
      <c r="C2802" s="9"/>
      <c r="D2802" s="9"/>
      <c r="E2802" s="9"/>
      <c r="F2802" s="9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  <c r="AJ2802" s="5"/>
      <c r="AK2802" s="5"/>
      <c r="AL2802" s="5"/>
      <c r="AM2802" s="5"/>
      <c r="AN2802" s="5"/>
      <c r="AO2802" s="5"/>
      <c r="AP2802" s="5"/>
      <c r="AQ2802" s="5"/>
      <c r="AR2802" s="5"/>
      <c r="AS2802" s="5"/>
      <c r="AT2802" s="5"/>
      <c r="AU2802" s="5"/>
      <c r="AV2802" s="28"/>
      <c r="AW2802" s="28"/>
    </row>
    <row r="2803" spans="2:49" ht="15.6" x14ac:dyDescent="0.3">
      <c r="B2803" s="9"/>
      <c r="C2803" s="9"/>
      <c r="D2803" s="9"/>
      <c r="E2803" s="9"/>
      <c r="F2803" s="9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  <c r="AJ2803" s="5"/>
      <c r="AK2803" s="5"/>
      <c r="AL2803" s="5"/>
      <c r="AM2803" s="5"/>
      <c r="AN2803" s="5"/>
      <c r="AO2803" s="5"/>
      <c r="AP2803" s="5"/>
      <c r="AQ2803" s="5"/>
      <c r="AR2803" s="5"/>
      <c r="AS2803" s="5"/>
      <c r="AT2803" s="5"/>
      <c r="AU2803" s="5"/>
      <c r="AV2803" s="28"/>
      <c r="AW2803" s="28"/>
    </row>
    <row r="2804" spans="2:49" ht="15.6" x14ac:dyDescent="0.3">
      <c r="B2804" s="9"/>
      <c r="C2804" s="9"/>
      <c r="D2804" s="9"/>
      <c r="E2804" s="9"/>
      <c r="F2804" s="9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  <c r="AJ2804" s="5"/>
      <c r="AK2804" s="5"/>
      <c r="AL2804" s="5"/>
      <c r="AM2804" s="5"/>
      <c r="AN2804" s="5"/>
      <c r="AO2804" s="5"/>
      <c r="AP2804" s="5"/>
      <c r="AQ2804" s="5"/>
      <c r="AR2804" s="5"/>
      <c r="AS2804" s="5"/>
      <c r="AT2804" s="5"/>
      <c r="AU2804" s="5"/>
      <c r="AV2804" s="28"/>
      <c r="AW2804" s="28"/>
    </row>
    <row r="2805" spans="2:49" ht="15.6" x14ac:dyDescent="0.3">
      <c r="B2805" s="9"/>
      <c r="C2805" s="9"/>
      <c r="D2805" s="9"/>
      <c r="E2805" s="9"/>
      <c r="F2805" s="9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5"/>
      <c r="Y2805" s="5"/>
      <c r="Z2805" s="5"/>
      <c r="AA2805" s="5"/>
      <c r="AB2805" s="5"/>
      <c r="AC2805" s="5"/>
      <c r="AD2805" s="5"/>
      <c r="AE2805" s="5"/>
      <c r="AF2805" s="5"/>
      <c r="AG2805" s="5"/>
      <c r="AH2805" s="5"/>
      <c r="AI2805" s="5"/>
      <c r="AJ2805" s="5"/>
      <c r="AK2805" s="5"/>
      <c r="AL2805" s="5"/>
      <c r="AM2805" s="5"/>
      <c r="AN2805" s="5"/>
      <c r="AO2805" s="5"/>
      <c r="AP2805" s="5"/>
      <c r="AQ2805" s="5"/>
      <c r="AR2805" s="5"/>
      <c r="AS2805" s="5"/>
      <c r="AT2805" s="5"/>
      <c r="AU2805" s="5"/>
      <c r="AV2805" s="28"/>
      <c r="AW2805" s="28"/>
    </row>
    <row r="2806" spans="2:49" ht="15.6" x14ac:dyDescent="0.3">
      <c r="B2806" s="9"/>
      <c r="C2806" s="9"/>
      <c r="D2806" s="9"/>
      <c r="E2806" s="9"/>
      <c r="F2806" s="9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  <c r="AJ2806" s="5"/>
      <c r="AK2806" s="5"/>
      <c r="AL2806" s="5"/>
      <c r="AM2806" s="5"/>
      <c r="AN2806" s="5"/>
      <c r="AO2806" s="5"/>
      <c r="AP2806" s="5"/>
      <c r="AQ2806" s="5"/>
      <c r="AR2806" s="5"/>
      <c r="AS2806" s="5"/>
      <c r="AT2806" s="5"/>
      <c r="AU2806" s="5"/>
      <c r="AV2806" s="28"/>
      <c r="AW2806" s="28"/>
    </row>
    <row r="2807" spans="2:49" ht="15.6" x14ac:dyDescent="0.3">
      <c r="B2807" s="9"/>
      <c r="C2807" s="9"/>
      <c r="D2807" s="9"/>
      <c r="E2807" s="9"/>
      <c r="F2807" s="9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  <c r="AJ2807" s="5"/>
      <c r="AK2807" s="5"/>
      <c r="AL2807" s="5"/>
      <c r="AM2807" s="5"/>
      <c r="AN2807" s="5"/>
      <c r="AO2807" s="5"/>
      <c r="AP2807" s="5"/>
      <c r="AQ2807" s="5"/>
      <c r="AR2807" s="5"/>
      <c r="AS2807" s="5"/>
      <c r="AT2807" s="5"/>
      <c r="AU2807" s="5"/>
      <c r="AV2807" s="28"/>
      <c r="AW2807" s="28"/>
    </row>
    <row r="2808" spans="2:49" ht="15.6" x14ac:dyDescent="0.3">
      <c r="B2808" s="9"/>
      <c r="C2808" s="9"/>
      <c r="D2808" s="9"/>
      <c r="E2808" s="9"/>
      <c r="F2808" s="9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  <c r="AJ2808" s="5"/>
      <c r="AK2808" s="5"/>
      <c r="AL2808" s="5"/>
      <c r="AM2808" s="5"/>
      <c r="AN2808" s="5"/>
      <c r="AO2808" s="5"/>
      <c r="AP2808" s="5"/>
      <c r="AQ2808" s="5"/>
      <c r="AR2808" s="5"/>
      <c r="AS2808" s="5"/>
      <c r="AT2808" s="5"/>
      <c r="AU2808" s="5"/>
      <c r="AV2808" s="28"/>
      <c r="AW2808" s="28"/>
    </row>
    <row r="2809" spans="2:49" ht="15.6" x14ac:dyDescent="0.3">
      <c r="B2809" s="9"/>
      <c r="C2809" s="9"/>
      <c r="D2809" s="9"/>
      <c r="E2809" s="9"/>
      <c r="F2809" s="9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  <c r="AJ2809" s="5"/>
      <c r="AK2809" s="5"/>
      <c r="AL2809" s="5"/>
      <c r="AM2809" s="5"/>
      <c r="AN2809" s="5"/>
      <c r="AO2809" s="5"/>
      <c r="AP2809" s="5"/>
      <c r="AQ2809" s="5"/>
      <c r="AR2809" s="5"/>
      <c r="AS2809" s="5"/>
      <c r="AT2809" s="5"/>
      <c r="AU2809" s="5"/>
      <c r="AV2809" s="28"/>
      <c r="AW2809" s="28"/>
    </row>
    <row r="2810" spans="2:49" ht="15.6" x14ac:dyDescent="0.3">
      <c r="B2810" s="9"/>
      <c r="C2810" s="9"/>
      <c r="D2810" s="9"/>
      <c r="E2810" s="9"/>
      <c r="F2810" s="9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  <c r="AJ2810" s="5"/>
      <c r="AK2810" s="5"/>
      <c r="AL2810" s="5"/>
      <c r="AM2810" s="5"/>
      <c r="AN2810" s="5"/>
      <c r="AO2810" s="5"/>
      <c r="AP2810" s="5"/>
      <c r="AQ2810" s="5"/>
      <c r="AR2810" s="5"/>
      <c r="AS2810" s="5"/>
      <c r="AT2810" s="5"/>
      <c r="AU2810" s="5"/>
      <c r="AV2810" s="28"/>
      <c r="AW2810" s="28"/>
    </row>
    <row r="2811" spans="2:49" ht="15.6" x14ac:dyDescent="0.3">
      <c r="B2811" s="9"/>
      <c r="C2811" s="9"/>
      <c r="D2811" s="9"/>
      <c r="E2811" s="9"/>
      <c r="F2811" s="9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  <c r="AJ2811" s="5"/>
      <c r="AK2811" s="5"/>
      <c r="AL2811" s="5"/>
      <c r="AM2811" s="5"/>
      <c r="AN2811" s="5"/>
      <c r="AO2811" s="5"/>
      <c r="AP2811" s="5"/>
      <c r="AQ2811" s="5"/>
      <c r="AR2811" s="5"/>
      <c r="AS2811" s="5"/>
      <c r="AT2811" s="5"/>
      <c r="AU2811" s="5"/>
      <c r="AV2811" s="28"/>
      <c r="AW2811" s="28"/>
    </row>
    <row r="2812" spans="2:49" ht="15.6" x14ac:dyDescent="0.3">
      <c r="B2812" s="9"/>
      <c r="C2812" s="9"/>
      <c r="D2812" s="9"/>
      <c r="E2812" s="9"/>
      <c r="F2812" s="9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  <c r="AJ2812" s="5"/>
      <c r="AK2812" s="5"/>
      <c r="AL2812" s="5"/>
      <c r="AM2812" s="5"/>
      <c r="AN2812" s="5"/>
      <c r="AO2812" s="5"/>
      <c r="AP2812" s="5"/>
      <c r="AQ2812" s="5"/>
      <c r="AR2812" s="5"/>
      <c r="AS2812" s="5"/>
      <c r="AT2812" s="5"/>
      <c r="AU2812" s="5"/>
      <c r="AV2812" s="28"/>
      <c r="AW2812" s="28"/>
    </row>
    <row r="2813" spans="2:49" ht="15.6" x14ac:dyDescent="0.3">
      <c r="B2813" s="9"/>
      <c r="C2813" s="9"/>
      <c r="D2813" s="9"/>
      <c r="E2813" s="9"/>
      <c r="F2813" s="9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  <c r="AJ2813" s="5"/>
      <c r="AK2813" s="5"/>
      <c r="AL2813" s="5"/>
      <c r="AM2813" s="5"/>
      <c r="AN2813" s="5"/>
      <c r="AO2813" s="5"/>
      <c r="AP2813" s="5"/>
      <c r="AQ2813" s="5"/>
      <c r="AR2813" s="5"/>
      <c r="AS2813" s="5"/>
      <c r="AT2813" s="5"/>
      <c r="AU2813" s="5"/>
      <c r="AV2813" s="28"/>
      <c r="AW2813" s="28"/>
    </row>
    <row r="2814" spans="2:49" ht="15.6" x14ac:dyDescent="0.3">
      <c r="B2814" s="9"/>
      <c r="C2814" s="9"/>
      <c r="D2814" s="9"/>
      <c r="E2814" s="9"/>
      <c r="F2814" s="9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  <c r="AJ2814" s="5"/>
      <c r="AK2814" s="5"/>
      <c r="AL2814" s="5"/>
      <c r="AM2814" s="5"/>
      <c r="AN2814" s="5"/>
      <c r="AO2814" s="5"/>
      <c r="AP2814" s="5"/>
      <c r="AQ2814" s="5"/>
      <c r="AR2814" s="5"/>
      <c r="AS2814" s="5"/>
      <c r="AT2814" s="5"/>
      <c r="AU2814" s="5"/>
      <c r="AV2814" s="28"/>
      <c r="AW2814" s="28"/>
    </row>
    <row r="2815" spans="2:49" ht="15.6" x14ac:dyDescent="0.3">
      <c r="B2815" s="9"/>
      <c r="C2815" s="9"/>
      <c r="D2815" s="9"/>
      <c r="E2815" s="9"/>
      <c r="F2815" s="9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  <c r="AJ2815" s="5"/>
      <c r="AK2815" s="5"/>
      <c r="AL2815" s="5"/>
      <c r="AM2815" s="5"/>
      <c r="AN2815" s="5"/>
      <c r="AO2815" s="5"/>
      <c r="AP2815" s="5"/>
      <c r="AQ2815" s="5"/>
      <c r="AR2815" s="5"/>
      <c r="AS2815" s="5"/>
      <c r="AT2815" s="5"/>
      <c r="AU2815" s="5"/>
      <c r="AV2815" s="28"/>
      <c r="AW2815" s="28"/>
    </row>
    <row r="2816" spans="2:49" ht="15.6" x14ac:dyDescent="0.3">
      <c r="B2816" s="9"/>
      <c r="C2816" s="9"/>
      <c r="D2816" s="9"/>
      <c r="E2816" s="9"/>
      <c r="F2816" s="9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  <c r="AJ2816" s="5"/>
      <c r="AK2816" s="5"/>
      <c r="AL2816" s="5"/>
      <c r="AM2816" s="5"/>
      <c r="AN2816" s="5"/>
      <c r="AO2816" s="5"/>
      <c r="AP2816" s="5"/>
      <c r="AQ2816" s="5"/>
      <c r="AR2816" s="5"/>
      <c r="AS2816" s="5"/>
      <c r="AT2816" s="5"/>
      <c r="AU2816" s="5"/>
      <c r="AV2816" s="28"/>
      <c r="AW2816" s="28"/>
    </row>
    <row r="2817" spans="2:49" ht="15.6" x14ac:dyDescent="0.3">
      <c r="B2817" s="9"/>
      <c r="C2817" s="9"/>
      <c r="D2817" s="9"/>
      <c r="E2817" s="9"/>
      <c r="F2817" s="9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5"/>
      <c r="Z2817" s="5"/>
      <c r="AA2817" s="5"/>
      <c r="AB2817" s="5"/>
      <c r="AC2817" s="5"/>
      <c r="AD2817" s="5"/>
      <c r="AE2817" s="5"/>
      <c r="AF2817" s="5"/>
      <c r="AG2817" s="5"/>
      <c r="AH2817" s="5"/>
      <c r="AI2817" s="5"/>
      <c r="AJ2817" s="5"/>
      <c r="AK2817" s="5"/>
      <c r="AL2817" s="5"/>
      <c r="AM2817" s="5"/>
      <c r="AN2817" s="5"/>
      <c r="AO2817" s="5"/>
      <c r="AP2817" s="5"/>
      <c r="AQ2817" s="5"/>
      <c r="AR2817" s="5"/>
      <c r="AS2817" s="5"/>
      <c r="AT2817" s="5"/>
      <c r="AU2817" s="5"/>
      <c r="AV2817" s="28"/>
      <c r="AW2817" s="28"/>
    </row>
    <row r="2818" spans="2:49" ht="15.6" x14ac:dyDescent="0.3">
      <c r="B2818" s="9"/>
      <c r="C2818" s="9"/>
      <c r="D2818" s="9"/>
      <c r="E2818" s="9"/>
      <c r="F2818" s="9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5"/>
      <c r="Y2818" s="5"/>
      <c r="Z2818" s="5"/>
      <c r="AA2818" s="5"/>
      <c r="AB2818" s="5"/>
      <c r="AC2818" s="5"/>
      <c r="AD2818" s="5"/>
      <c r="AE2818" s="5"/>
      <c r="AF2818" s="5"/>
      <c r="AG2818" s="5"/>
      <c r="AH2818" s="5"/>
      <c r="AI2818" s="5"/>
      <c r="AJ2818" s="5"/>
      <c r="AK2818" s="5"/>
      <c r="AL2818" s="5"/>
      <c r="AM2818" s="5"/>
      <c r="AN2818" s="5"/>
      <c r="AO2818" s="5"/>
      <c r="AP2818" s="5"/>
      <c r="AQ2818" s="5"/>
      <c r="AR2818" s="5"/>
      <c r="AS2818" s="5"/>
      <c r="AT2818" s="5"/>
      <c r="AU2818" s="5"/>
      <c r="AV2818" s="28"/>
      <c r="AW2818" s="28"/>
    </row>
    <row r="2819" spans="2:49" ht="15.6" x14ac:dyDescent="0.3">
      <c r="B2819" s="9"/>
      <c r="C2819" s="9"/>
      <c r="D2819" s="9"/>
      <c r="E2819" s="9"/>
      <c r="F2819" s="9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5"/>
      <c r="Y2819" s="5"/>
      <c r="Z2819" s="5"/>
      <c r="AA2819" s="5"/>
      <c r="AB2819" s="5"/>
      <c r="AC2819" s="5"/>
      <c r="AD2819" s="5"/>
      <c r="AE2819" s="5"/>
      <c r="AF2819" s="5"/>
      <c r="AG2819" s="5"/>
      <c r="AH2819" s="5"/>
      <c r="AI2819" s="5"/>
      <c r="AJ2819" s="5"/>
      <c r="AK2819" s="5"/>
      <c r="AL2819" s="5"/>
      <c r="AM2819" s="5"/>
      <c r="AN2819" s="5"/>
      <c r="AO2819" s="5"/>
      <c r="AP2819" s="5"/>
      <c r="AQ2819" s="5"/>
      <c r="AR2819" s="5"/>
      <c r="AS2819" s="5"/>
      <c r="AT2819" s="5"/>
      <c r="AU2819" s="5"/>
      <c r="AV2819" s="28"/>
      <c r="AW2819" s="28"/>
    </row>
    <row r="2820" spans="2:49" ht="15.6" x14ac:dyDescent="0.3">
      <c r="B2820" s="9"/>
      <c r="C2820" s="9"/>
      <c r="D2820" s="9"/>
      <c r="E2820" s="9"/>
      <c r="F2820" s="9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5"/>
      <c r="Z2820" s="5"/>
      <c r="AA2820" s="5"/>
      <c r="AB2820" s="5"/>
      <c r="AC2820" s="5"/>
      <c r="AD2820" s="5"/>
      <c r="AE2820" s="5"/>
      <c r="AF2820" s="5"/>
      <c r="AG2820" s="5"/>
      <c r="AH2820" s="5"/>
      <c r="AI2820" s="5"/>
      <c r="AJ2820" s="5"/>
      <c r="AK2820" s="5"/>
      <c r="AL2820" s="5"/>
      <c r="AM2820" s="5"/>
      <c r="AN2820" s="5"/>
      <c r="AO2820" s="5"/>
      <c r="AP2820" s="5"/>
      <c r="AQ2820" s="5"/>
      <c r="AR2820" s="5"/>
      <c r="AS2820" s="5"/>
      <c r="AT2820" s="5"/>
      <c r="AU2820" s="5"/>
      <c r="AV2820" s="28"/>
      <c r="AW2820" s="28"/>
    </row>
    <row r="2821" spans="2:49" ht="15.6" x14ac:dyDescent="0.3">
      <c r="B2821" s="9"/>
      <c r="C2821" s="9"/>
      <c r="D2821" s="9"/>
      <c r="E2821" s="9"/>
      <c r="F2821" s="9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5"/>
      <c r="Z2821" s="5"/>
      <c r="AA2821" s="5"/>
      <c r="AB2821" s="5"/>
      <c r="AC2821" s="5"/>
      <c r="AD2821" s="5"/>
      <c r="AE2821" s="5"/>
      <c r="AF2821" s="5"/>
      <c r="AG2821" s="5"/>
      <c r="AH2821" s="5"/>
      <c r="AI2821" s="5"/>
      <c r="AJ2821" s="5"/>
      <c r="AK2821" s="5"/>
      <c r="AL2821" s="5"/>
      <c r="AM2821" s="5"/>
      <c r="AN2821" s="5"/>
      <c r="AO2821" s="5"/>
      <c r="AP2821" s="5"/>
      <c r="AQ2821" s="5"/>
      <c r="AR2821" s="5"/>
      <c r="AS2821" s="5"/>
      <c r="AT2821" s="5"/>
      <c r="AU2821" s="5"/>
      <c r="AV2821" s="28"/>
      <c r="AW2821" s="28"/>
    </row>
    <row r="2822" spans="2:49" ht="15.6" x14ac:dyDescent="0.3">
      <c r="B2822" s="9"/>
      <c r="C2822" s="9"/>
      <c r="D2822" s="9"/>
      <c r="E2822" s="9"/>
      <c r="F2822" s="9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5"/>
      <c r="Y2822" s="5"/>
      <c r="Z2822" s="5"/>
      <c r="AA2822" s="5"/>
      <c r="AB2822" s="5"/>
      <c r="AC2822" s="5"/>
      <c r="AD2822" s="5"/>
      <c r="AE2822" s="5"/>
      <c r="AF2822" s="5"/>
      <c r="AG2822" s="5"/>
      <c r="AH2822" s="5"/>
      <c r="AI2822" s="5"/>
      <c r="AJ2822" s="5"/>
      <c r="AK2822" s="5"/>
      <c r="AL2822" s="5"/>
      <c r="AM2822" s="5"/>
      <c r="AN2822" s="5"/>
      <c r="AO2822" s="5"/>
      <c r="AP2822" s="5"/>
      <c r="AQ2822" s="5"/>
      <c r="AR2822" s="5"/>
      <c r="AS2822" s="5"/>
      <c r="AT2822" s="5"/>
      <c r="AU2822" s="5"/>
      <c r="AV2822" s="28"/>
      <c r="AW2822" s="28"/>
    </row>
    <row r="2823" spans="2:49" ht="15.6" x14ac:dyDescent="0.3">
      <c r="B2823" s="9"/>
      <c r="C2823" s="9"/>
      <c r="D2823" s="9"/>
      <c r="E2823" s="9"/>
      <c r="F2823" s="9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5"/>
      <c r="Y2823" s="5"/>
      <c r="Z2823" s="5"/>
      <c r="AA2823" s="5"/>
      <c r="AB2823" s="5"/>
      <c r="AC2823" s="5"/>
      <c r="AD2823" s="5"/>
      <c r="AE2823" s="5"/>
      <c r="AF2823" s="5"/>
      <c r="AG2823" s="5"/>
      <c r="AH2823" s="5"/>
      <c r="AI2823" s="5"/>
      <c r="AJ2823" s="5"/>
      <c r="AK2823" s="5"/>
      <c r="AL2823" s="5"/>
      <c r="AM2823" s="5"/>
      <c r="AN2823" s="5"/>
      <c r="AO2823" s="5"/>
      <c r="AP2823" s="5"/>
      <c r="AQ2823" s="5"/>
      <c r="AR2823" s="5"/>
      <c r="AS2823" s="5"/>
      <c r="AT2823" s="5"/>
      <c r="AU2823" s="5"/>
      <c r="AV2823" s="28"/>
      <c r="AW2823" s="28"/>
    </row>
    <row r="2824" spans="2:49" ht="15.6" x14ac:dyDescent="0.3">
      <c r="B2824" s="9"/>
      <c r="C2824" s="9"/>
      <c r="D2824" s="9"/>
      <c r="E2824" s="9"/>
      <c r="F2824" s="9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5"/>
      <c r="Y2824" s="5"/>
      <c r="Z2824" s="5"/>
      <c r="AA2824" s="5"/>
      <c r="AB2824" s="5"/>
      <c r="AC2824" s="5"/>
      <c r="AD2824" s="5"/>
      <c r="AE2824" s="5"/>
      <c r="AF2824" s="5"/>
      <c r="AG2824" s="5"/>
      <c r="AH2824" s="5"/>
      <c r="AI2824" s="5"/>
      <c r="AJ2824" s="5"/>
      <c r="AK2824" s="5"/>
      <c r="AL2824" s="5"/>
      <c r="AM2824" s="5"/>
      <c r="AN2824" s="5"/>
      <c r="AO2824" s="5"/>
      <c r="AP2824" s="5"/>
      <c r="AQ2824" s="5"/>
      <c r="AR2824" s="5"/>
      <c r="AS2824" s="5"/>
      <c r="AT2824" s="5"/>
      <c r="AU2824" s="5"/>
      <c r="AV2824" s="28"/>
      <c r="AW2824" s="28"/>
    </row>
    <row r="2825" spans="2:49" ht="15.6" x14ac:dyDescent="0.3">
      <c r="B2825" s="9"/>
      <c r="C2825" s="9"/>
      <c r="D2825" s="9"/>
      <c r="E2825" s="9"/>
      <c r="F2825" s="9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5"/>
      <c r="Y2825" s="5"/>
      <c r="Z2825" s="5"/>
      <c r="AA2825" s="5"/>
      <c r="AB2825" s="5"/>
      <c r="AC2825" s="5"/>
      <c r="AD2825" s="5"/>
      <c r="AE2825" s="5"/>
      <c r="AF2825" s="5"/>
      <c r="AG2825" s="5"/>
      <c r="AH2825" s="5"/>
      <c r="AI2825" s="5"/>
      <c r="AJ2825" s="5"/>
      <c r="AK2825" s="5"/>
      <c r="AL2825" s="5"/>
      <c r="AM2825" s="5"/>
      <c r="AN2825" s="5"/>
      <c r="AO2825" s="5"/>
      <c r="AP2825" s="5"/>
      <c r="AQ2825" s="5"/>
      <c r="AR2825" s="5"/>
      <c r="AS2825" s="5"/>
      <c r="AT2825" s="5"/>
      <c r="AU2825" s="5"/>
      <c r="AV2825" s="28"/>
      <c r="AW2825" s="28"/>
    </row>
    <row r="2826" spans="2:49" ht="15.6" x14ac:dyDescent="0.3">
      <c r="B2826" s="9"/>
      <c r="C2826" s="9"/>
      <c r="D2826" s="9"/>
      <c r="E2826" s="9"/>
      <c r="F2826" s="9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5"/>
      <c r="Z2826" s="5"/>
      <c r="AA2826" s="5"/>
      <c r="AB2826" s="5"/>
      <c r="AC2826" s="5"/>
      <c r="AD2826" s="5"/>
      <c r="AE2826" s="5"/>
      <c r="AF2826" s="5"/>
      <c r="AG2826" s="5"/>
      <c r="AH2826" s="5"/>
      <c r="AI2826" s="5"/>
      <c r="AJ2826" s="5"/>
      <c r="AK2826" s="5"/>
      <c r="AL2826" s="5"/>
      <c r="AM2826" s="5"/>
      <c r="AN2826" s="5"/>
      <c r="AO2826" s="5"/>
      <c r="AP2826" s="5"/>
      <c r="AQ2826" s="5"/>
      <c r="AR2826" s="5"/>
      <c r="AS2826" s="5"/>
      <c r="AT2826" s="5"/>
      <c r="AU2826" s="5"/>
      <c r="AV2826" s="28"/>
      <c r="AW2826" s="28"/>
    </row>
    <row r="2827" spans="2:49" ht="15.6" x14ac:dyDescent="0.3">
      <c r="B2827" s="9"/>
      <c r="C2827" s="9"/>
      <c r="D2827" s="9"/>
      <c r="E2827" s="9"/>
      <c r="F2827" s="9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5"/>
      <c r="Z2827" s="5"/>
      <c r="AA2827" s="5"/>
      <c r="AB2827" s="5"/>
      <c r="AC2827" s="5"/>
      <c r="AD2827" s="5"/>
      <c r="AE2827" s="5"/>
      <c r="AF2827" s="5"/>
      <c r="AG2827" s="5"/>
      <c r="AH2827" s="5"/>
      <c r="AI2827" s="5"/>
      <c r="AJ2827" s="5"/>
      <c r="AK2827" s="5"/>
      <c r="AL2827" s="5"/>
      <c r="AM2827" s="5"/>
      <c r="AN2827" s="5"/>
      <c r="AO2827" s="5"/>
      <c r="AP2827" s="5"/>
      <c r="AQ2827" s="5"/>
      <c r="AR2827" s="5"/>
      <c r="AS2827" s="5"/>
      <c r="AT2827" s="5"/>
      <c r="AU2827" s="5"/>
      <c r="AV2827" s="28"/>
      <c r="AW2827" s="28"/>
    </row>
    <row r="2828" spans="2:49" ht="15.6" x14ac:dyDescent="0.3">
      <c r="B2828" s="9"/>
      <c r="C2828" s="9"/>
      <c r="D2828" s="9"/>
      <c r="E2828" s="9"/>
      <c r="F2828" s="9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5"/>
      <c r="Z2828" s="5"/>
      <c r="AA2828" s="5"/>
      <c r="AB2828" s="5"/>
      <c r="AC2828" s="5"/>
      <c r="AD2828" s="5"/>
      <c r="AE2828" s="5"/>
      <c r="AF2828" s="5"/>
      <c r="AG2828" s="5"/>
      <c r="AH2828" s="5"/>
      <c r="AI2828" s="5"/>
      <c r="AJ2828" s="5"/>
      <c r="AK2828" s="5"/>
      <c r="AL2828" s="5"/>
      <c r="AM2828" s="5"/>
      <c r="AN2828" s="5"/>
      <c r="AO2828" s="5"/>
      <c r="AP2828" s="5"/>
      <c r="AQ2828" s="5"/>
      <c r="AR2828" s="5"/>
      <c r="AS2828" s="5"/>
      <c r="AT2828" s="5"/>
      <c r="AU2828" s="5"/>
      <c r="AV2828" s="28"/>
      <c r="AW2828" s="28"/>
    </row>
    <row r="2829" spans="2:49" ht="15.6" x14ac:dyDescent="0.3">
      <c r="B2829" s="9"/>
      <c r="C2829" s="9"/>
      <c r="D2829" s="9"/>
      <c r="E2829" s="9"/>
      <c r="F2829" s="9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5"/>
      <c r="Z2829" s="5"/>
      <c r="AA2829" s="5"/>
      <c r="AB2829" s="5"/>
      <c r="AC2829" s="5"/>
      <c r="AD2829" s="5"/>
      <c r="AE2829" s="5"/>
      <c r="AF2829" s="5"/>
      <c r="AG2829" s="5"/>
      <c r="AH2829" s="5"/>
      <c r="AI2829" s="5"/>
      <c r="AJ2829" s="5"/>
      <c r="AK2829" s="5"/>
      <c r="AL2829" s="5"/>
      <c r="AM2829" s="5"/>
      <c r="AN2829" s="5"/>
      <c r="AO2829" s="5"/>
      <c r="AP2829" s="5"/>
      <c r="AQ2829" s="5"/>
      <c r="AR2829" s="5"/>
      <c r="AS2829" s="5"/>
      <c r="AT2829" s="5"/>
      <c r="AU2829" s="5"/>
      <c r="AV2829" s="28"/>
      <c r="AW2829" s="28"/>
    </row>
    <row r="2830" spans="2:49" ht="15.6" x14ac:dyDescent="0.3">
      <c r="B2830" s="9"/>
      <c r="C2830" s="9"/>
      <c r="D2830" s="9"/>
      <c r="E2830" s="9"/>
      <c r="F2830" s="9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5"/>
      <c r="Y2830" s="5"/>
      <c r="Z2830" s="5"/>
      <c r="AA2830" s="5"/>
      <c r="AB2830" s="5"/>
      <c r="AC2830" s="5"/>
      <c r="AD2830" s="5"/>
      <c r="AE2830" s="5"/>
      <c r="AF2830" s="5"/>
      <c r="AG2830" s="5"/>
      <c r="AH2830" s="5"/>
      <c r="AI2830" s="5"/>
      <c r="AJ2830" s="5"/>
      <c r="AK2830" s="5"/>
      <c r="AL2830" s="5"/>
      <c r="AM2830" s="5"/>
      <c r="AN2830" s="5"/>
      <c r="AO2830" s="5"/>
      <c r="AP2830" s="5"/>
      <c r="AQ2830" s="5"/>
      <c r="AR2830" s="5"/>
      <c r="AS2830" s="5"/>
      <c r="AT2830" s="5"/>
      <c r="AU2830" s="5"/>
      <c r="AV2830" s="28"/>
      <c r="AW2830" s="28"/>
    </row>
    <row r="2831" spans="2:49" ht="15.6" x14ac:dyDescent="0.3">
      <c r="B2831" s="9"/>
      <c r="C2831" s="9"/>
      <c r="D2831" s="9"/>
      <c r="E2831" s="9"/>
      <c r="F2831" s="9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5"/>
      <c r="Y2831" s="5"/>
      <c r="Z2831" s="5"/>
      <c r="AA2831" s="5"/>
      <c r="AB2831" s="5"/>
      <c r="AC2831" s="5"/>
      <c r="AD2831" s="5"/>
      <c r="AE2831" s="5"/>
      <c r="AF2831" s="5"/>
      <c r="AG2831" s="5"/>
      <c r="AH2831" s="5"/>
      <c r="AI2831" s="5"/>
      <c r="AJ2831" s="5"/>
      <c r="AK2831" s="5"/>
      <c r="AL2831" s="5"/>
      <c r="AM2831" s="5"/>
      <c r="AN2831" s="5"/>
      <c r="AO2831" s="5"/>
      <c r="AP2831" s="5"/>
      <c r="AQ2831" s="5"/>
      <c r="AR2831" s="5"/>
      <c r="AS2831" s="5"/>
      <c r="AT2831" s="5"/>
      <c r="AU2831" s="5"/>
      <c r="AV2831" s="28"/>
      <c r="AW2831" s="28"/>
    </row>
    <row r="2832" spans="2:49" ht="15.6" x14ac:dyDescent="0.3">
      <c r="B2832" s="9"/>
      <c r="C2832" s="9"/>
      <c r="D2832" s="9"/>
      <c r="E2832" s="9"/>
      <c r="F2832" s="9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5"/>
      <c r="Y2832" s="5"/>
      <c r="Z2832" s="5"/>
      <c r="AA2832" s="5"/>
      <c r="AB2832" s="5"/>
      <c r="AC2832" s="5"/>
      <c r="AD2832" s="5"/>
      <c r="AE2832" s="5"/>
      <c r="AF2832" s="5"/>
      <c r="AG2832" s="5"/>
      <c r="AH2832" s="5"/>
      <c r="AI2832" s="5"/>
      <c r="AJ2832" s="5"/>
      <c r="AK2832" s="5"/>
      <c r="AL2832" s="5"/>
      <c r="AM2832" s="5"/>
      <c r="AN2832" s="5"/>
      <c r="AO2832" s="5"/>
      <c r="AP2832" s="5"/>
      <c r="AQ2832" s="5"/>
      <c r="AR2832" s="5"/>
      <c r="AS2832" s="5"/>
      <c r="AT2832" s="5"/>
      <c r="AU2832" s="5"/>
      <c r="AV2832" s="28"/>
      <c r="AW2832" s="28"/>
    </row>
    <row r="2833" spans="2:49" ht="15.6" x14ac:dyDescent="0.3">
      <c r="B2833" s="9"/>
      <c r="C2833" s="9"/>
      <c r="D2833" s="9"/>
      <c r="E2833" s="9"/>
      <c r="F2833" s="9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5"/>
      <c r="Y2833" s="5"/>
      <c r="Z2833" s="5"/>
      <c r="AA2833" s="5"/>
      <c r="AB2833" s="5"/>
      <c r="AC2833" s="5"/>
      <c r="AD2833" s="5"/>
      <c r="AE2833" s="5"/>
      <c r="AF2833" s="5"/>
      <c r="AG2833" s="5"/>
      <c r="AH2833" s="5"/>
      <c r="AI2833" s="5"/>
      <c r="AJ2833" s="5"/>
      <c r="AK2833" s="5"/>
      <c r="AL2833" s="5"/>
      <c r="AM2833" s="5"/>
      <c r="AN2833" s="5"/>
      <c r="AO2833" s="5"/>
      <c r="AP2833" s="5"/>
      <c r="AQ2833" s="5"/>
      <c r="AR2833" s="5"/>
      <c r="AS2833" s="5"/>
      <c r="AT2833" s="5"/>
      <c r="AU2833" s="5"/>
      <c r="AV2833" s="28"/>
      <c r="AW2833" s="28"/>
    </row>
    <row r="2834" spans="2:49" ht="15.6" x14ac:dyDescent="0.3">
      <c r="B2834" s="9"/>
      <c r="C2834" s="9"/>
      <c r="D2834" s="9"/>
      <c r="E2834" s="9"/>
      <c r="F2834" s="9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5"/>
      <c r="Y2834" s="5"/>
      <c r="Z2834" s="5"/>
      <c r="AA2834" s="5"/>
      <c r="AB2834" s="5"/>
      <c r="AC2834" s="5"/>
      <c r="AD2834" s="5"/>
      <c r="AE2834" s="5"/>
      <c r="AF2834" s="5"/>
      <c r="AG2834" s="5"/>
      <c r="AH2834" s="5"/>
      <c r="AI2834" s="5"/>
      <c r="AJ2834" s="5"/>
      <c r="AK2834" s="5"/>
      <c r="AL2834" s="5"/>
      <c r="AM2834" s="5"/>
      <c r="AN2834" s="5"/>
      <c r="AO2834" s="5"/>
      <c r="AP2834" s="5"/>
      <c r="AQ2834" s="5"/>
      <c r="AR2834" s="5"/>
      <c r="AS2834" s="5"/>
      <c r="AT2834" s="5"/>
      <c r="AU2834" s="5"/>
      <c r="AV2834" s="28"/>
      <c r="AW2834" s="28"/>
    </row>
    <row r="2835" spans="2:49" ht="15.6" x14ac:dyDescent="0.3">
      <c r="B2835" s="9"/>
      <c r="C2835" s="9"/>
      <c r="D2835" s="9"/>
      <c r="E2835" s="9"/>
      <c r="F2835" s="9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5"/>
      <c r="Y2835" s="5"/>
      <c r="Z2835" s="5"/>
      <c r="AA2835" s="5"/>
      <c r="AB2835" s="5"/>
      <c r="AC2835" s="5"/>
      <c r="AD2835" s="5"/>
      <c r="AE2835" s="5"/>
      <c r="AF2835" s="5"/>
      <c r="AG2835" s="5"/>
      <c r="AH2835" s="5"/>
      <c r="AI2835" s="5"/>
      <c r="AJ2835" s="5"/>
      <c r="AK2835" s="5"/>
      <c r="AL2835" s="5"/>
      <c r="AM2835" s="5"/>
      <c r="AN2835" s="5"/>
      <c r="AO2835" s="5"/>
      <c r="AP2835" s="5"/>
      <c r="AQ2835" s="5"/>
      <c r="AR2835" s="5"/>
      <c r="AS2835" s="5"/>
      <c r="AT2835" s="5"/>
      <c r="AU2835" s="5"/>
      <c r="AV2835" s="28"/>
      <c r="AW2835" s="28"/>
    </row>
    <row r="2836" spans="2:49" ht="15.6" x14ac:dyDescent="0.3">
      <c r="B2836" s="9"/>
      <c r="C2836" s="9"/>
      <c r="D2836" s="9"/>
      <c r="E2836" s="9"/>
      <c r="F2836" s="9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5"/>
      <c r="Y2836" s="5"/>
      <c r="Z2836" s="5"/>
      <c r="AA2836" s="5"/>
      <c r="AB2836" s="5"/>
      <c r="AC2836" s="5"/>
      <c r="AD2836" s="5"/>
      <c r="AE2836" s="5"/>
      <c r="AF2836" s="5"/>
      <c r="AG2836" s="5"/>
      <c r="AH2836" s="5"/>
      <c r="AI2836" s="5"/>
      <c r="AJ2836" s="5"/>
      <c r="AK2836" s="5"/>
      <c r="AL2836" s="5"/>
      <c r="AM2836" s="5"/>
      <c r="AN2836" s="5"/>
      <c r="AO2836" s="5"/>
      <c r="AP2836" s="5"/>
      <c r="AQ2836" s="5"/>
      <c r="AR2836" s="5"/>
      <c r="AS2836" s="5"/>
      <c r="AT2836" s="5"/>
      <c r="AU2836" s="5"/>
      <c r="AV2836" s="28"/>
      <c r="AW2836" s="28"/>
    </row>
    <row r="2837" spans="2:49" ht="15.6" x14ac:dyDescent="0.3">
      <c r="B2837" s="9"/>
      <c r="C2837" s="9"/>
      <c r="D2837" s="9"/>
      <c r="E2837" s="9"/>
      <c r="F2837" s="9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5"/>
      <c r="Y2837" s="5"/>
      <c r="Z2837" s="5"/>
      <c r="AA2837" s="5"/>
      <c r="AB2837" s="5"/>
      <c r="AC2837" s="5"/>
      <c r="AD2837" s="5"/>
      <c r="AE2837" s="5"/>
      <c r="AF2837" s="5"/>
      <c r="AG2837" s="5"/>
      <c r="AH2837" s="5"/>
      <c r="AI2837" s="5"/>
      <c r="AJ2837" s="5"/>
      <c r="AK2837" s="5"/>
      <c r="AL2837" s="5"/>
      <c r="AM2837" s="5"/>
      <c r="AN2837" s="5"/>
      <c r="AO2837" s="5"/>
      <c r="AP2837" s="5"/>
      <c r="AQ2837" s="5"/>
      <c r="AR2837" s="5"/>
      <c r="AS2837" s="5"/>
      <c r="AT2837" s="5"/>
      <c r="AU2837" s="5"/>
      <c r="AV2837" s="28"/>
      <c r="AW2837" s="28"/>
    </row>
    <row r="2838" spans="2:49" ht="15.6" x14ac:dyDescent="0.3">
      <c r="B2838" s="9"/>
      <c r="C2838" s="9"/>
      <c r="D2838" s="9"/>
      <c r="E2838" s="9"/>
      <c r="F2838" s="9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5"/>
      <c r="Y2838" s="5"/>
      <c r="Z2838" s="5"/>
      <c r="AA2838" s="5"/>
      <c r="AB2838" s="5"/>
      <c r="AC2838" s="5"/>
      <c r="AD2838" s="5"/>
      <c r="AE2838" s="5"/>
      <c r="AF2838" s="5"/>
      <c r="AG2838" s="5"/>
      <c r="AH2838" s="5"/>
      <c r="AI2838" s="5"/>
      <c r="AJ2838" s="5"/>
      <c r="AK2838" s="5"/>
      <c r="AL2838" s="5"/>
      <c r="AM2838" s="5"/>
      <c r="AN2838" s="5"/>
      <c r="AO2838" s="5"/>
      <c r="AP2838" s="5"/>
      <c r="AQ2838" s="5"/>
      <c r="AR2838" s="5"/>
      <c r="AS2838" s="5"/>
      <c r="AT2838" s="5"/>
      <c r="AU2838" s="5"/>
      <c r="AV2838" s="28"/>
      <c r="AW2838" s="28"/>
    </row>
    <row r="2839" spans="2:49" ht="15.6" x14ac:dyDescent="0.3">
      <c r="B2839" s="9"/>
      <c r="C2839" s="9"/>
      <c r="D2839" s="9"/>
      <c r="E2839" s="9"/>
      <c r="F2839" s="9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5"/>
      <c r="Y2839" s="5"/>
      <c r="Z2839" s="5"/>
      <c r="AA2839" s="5"/>
      <c r="AB2839" s="5"/>
      <c r="AC2839" s="5"/>
      <c r="AD2839" s="5"/>
      <c r="AE2839" s="5"/>
      <c r="AF2839" s="5"/>
      <c r="AG2839" s="5"/>
      <c r="AH2839" s="5"/>
      <c r="AI2839" s="5"/>
      <c r="AJ2839" s="5"/>
      <c r="AK2839" s="5"/>
      <c r="AL2839" s="5"/>
      <c r="AM2839" s="5"/>
      <c r="AN2839" s="5"/>
      <c r="AO2839" s="5"/>
      <c r="AP2839" s="5"/>
      <c r="AQ2839" s="5"/>
      <c r="AR2839" s="5"/>
      <c r="AS2839" s="5"/>
      <c r="AT2839" s="5"/>
      <c r="AU2839" s="5"/>
      <c r="AV2839" s="28"/>
      <c r="AW2839" s="28"/>
    </row>
    <row r="2840" spans="2:49" ht="15.6" x14ac:dyDescent="0.3">
      <c r="B2840" s="9"/>
      <c r="C2840" s="9"/>
      <c r="D2840" s="9"/>
      <c r="E2840" s="9"/>
      <c r="F2840" s="9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5"/>
      <c r="Y2840" s="5"/>
      <c r="Z2840" s="5"/>
      <c r="AA2840" s="5"/>
      <c r="AB2840" s="5"/>
      <c r="AC2840" s="5"/>
      <c r="AD2840" s="5"/>
      <c r="AE2840" s="5"/>
      <c r="AF2840" s="5"/>
      <c r="AG2840" s="5"/>
      <c r="AH2840" s="5"/>
      <c r="AI2840" s="5"/>
      <c r="AJ2840" s="5"/>
      <c r="AK2840" s="5"/>
      <c r="AL2840" s="5"/>
      <c r="AM2840" s="5"/>
      <c r="AN2840" s="5"/>
      <c r="AO2840" s="5"/>
      <c r="AP2840" s="5"/>
      <c r="AQ2840" s="5"/>
      <c r="AR2840" s="5"/>
      <c r="AS2840" s="5"/>
      <c r="AT2840" s="5"/>
      <c r="AU2840" s="5"/>
      <c r="AV2840" s="28"/>
      <c r="AW2840" s="28"/>
    </row>
    <row r="2841" spans="2:49" ht="15.6" x14ac:dyDescent="0.3">
      <c r="B2841" s="9"/>
      <c r="C2841" s="9"/>
      <c r="D2841" s="9"/>
      <c r="E2841" s="9"/>
      <c r="F2841" s="9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5"/>
      <c r="Y2841" s="5"/>
      <c r="Z2841" s="5"/>
      <c r="AA2841" s="5"/>
      <c r="AB2841" s="5"/>
      <c r="AC2841" s="5"/>
      <c r="AD2841" s="5"/>
      <c r="AE2841" s="5"/>
      <c r="AF2841" s="5"/>
      <c r="AG2841" s="5"/>
      <c r="AH2841" s="5"/>
      <c r="AI2841" s="5"/>
      <c r="AJ2841" s="5"/>
      <c r="AK2841" s="5"/>
      <c r="AL2841" s="5"/>
      <c r="AM2841" s="5"/>
      <c r="AN2841" s="5"/>
      <c r="AO2841" s="5"/>
      <c r="AP2841" s="5"/>
      <c r="AQ2841" s="5"/>
      <c r="AR2841" s="5"/>
      <c r="AS2841" s="5"/>
      <c r="AT2841" s="5"/>
      <c r="AU2841" s="5"/>
      <c r="AV2841" s="28"/>
      <c r="AW2841" s="28"/>
    </row>
    <row r="2842" spans="2:49" ht="15.6" x14ac:dyDescent="0.3">
      <c r="B2842" s="9"/>
      <c r="C2842" s="9"/>
      <c r="D2842" s="9"/>
      <c r="E2842" s="9"/>
      <c r="F2842" s="9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5"/>
      <c r="Y2842" s="5"/>
      <c r="Z2842" s="5"/>
      <c r="AA2842" s="5"/>
      <c r="AB2842" s="5"/>
      <c r="AC2842" s="5"/>
      <c r="AD2842" s="5"/>
      <c r="AE2842" s="5"/>
      <c r="AF2842" s="5"/>
      <c r="AG2842" s="5"/>
      <c r="AH2842" s="5"/>
      <c r="AI2842" s="5"/>
      <c r="AJ2842" s="5"/>
      <c r="AK2842" s="5"/>
      <c r="AL2842" s="5"/>
      <c r="AM2842" s="5"/>
      <c r="AN2842" s="5"/>
      <c r="AO2842" s="5"/>
      <c r="AP2842" s="5"/>
      <c r="AQ2842" s="5"/>
      <c r="AR2842" s="5"/>
      <c r="AS2842" s="5"/>
      <c r="AT2842" s="5"/>
      <c r="AU2842" s="5"/>
      <c r="AV2842" s="28"/>
      <c r="AW2842" s="28"/>
    </row>
    <row r="2843" spans="2:49" ht="15.6" x14ac:dyDescent="0.3">
      <c r="B2843" s="9"/>
      <c r="C2843" s="9"/>
      <c r="D2843" s="9"/>
      <c r="E2843" s="9"/>
      <c r="F2843" s="9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5"/>
      <c r="Y2843" s="5"/>
      <c r="Z2843" s="5"/>
      <c r="AA2843" s="5"/>
      <c r="AB2843" s="5"/>
      <c r="AC2843" s="5"/>
      <c r="AD2843" s="5"/>
      <c r="AE2843" s="5"/>
      <c r="AF2843" s="5"/>
      <c r="AG2843" s="5"/>
      <c r="AH2843" s="5"/>
      <c r="AI2843" s="5"/>
      <c r="AJ2843" s="5"/>
      <c r="AK2843" s="5"/>
      <c r="AL2843" s="5"/>
      <c r="AM2843" s="5"/>
      <c r="AN2843" s="5"/>
      <c r="AO2843" s="5"/>
      <c r="AP2843" s="5"/>
      <c r="AQ2843" s="5"/>
      <c r="AR2843" s="5"/>
      <c r="AS2843" s="5"/>
      <c r="AT2843" s="5"/>
      <c r="AU2843" s="5"/>
      <c r="AV2843" s="28"/>
      <c r="AW2843" s="28"/>
    </row>
    <row r="2844" spans="2:49" ht="15.6" x14ac:dyDescent="0.3">
      <c r="B2844" s="9"/>
      <c r="C2844" s="9"/>
      <c r="D2844" s="9"/>
      <c r="E2844" s="9"/>
      <c r="F2844" s="9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5"/>
      <c r="Y2844" s="5"/>
      <c r="Z2844" s="5"/>
      <c r="AA2844" s="5"/>
      <c r="AB2844" s="5"/>
      <c r="AC2844" s="5"/>
      <c r="AD2844" s="5"/>
      <c r="AE2844" s="5"/>
      <c r="AF2844" s="5"/>
      <c r="AG2844" s="5"/>
      <c r="AH2844" s="5"/>
      <c r="AI2844" s="5"/>
      <c r="AJ2844" s="5"/>
      <c r="AK2844" s="5"/>
      <c r="AL2844" s="5"/>
      <c r="AM2844" s="5"/>
      <c r="AN2844" s="5"/>
      <c r="AO2844" s="5"/>
      <c r="AP2844" s="5"/>
      <c r="AQ2844" s="5"/>
      <c r="AR2844" s="5"/>
      <c r="AS2844" s="5"/>
      <c r="AT2844" s="5"/>
      <c r="AU2844" s="5"/>
      <c r="AV2844" s="28"/>
      <c r="AW2844" s="28"/>
    </row>
    <row r="2845" spans="2:49" ht="15.6" x14ac:dyDescent="0.3">
      <c r="B2845" s="9"/>
      <c r="C2845" s="9"/>
      <c r="D2845" s="9"/>
      <c r="E2845" s="9"/>
      <c r="F2845" s="9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5"/>
      <c r="Y2845" s="5"/>
      <c r="Z2845" s="5"/>
      <c r="AA2845" s="5"/>
      <c r="AB2845" s="5"/>
      <c r="AC2845" s="5"/>
      <c r="AD2845" s="5"/>
      <c r="AE2845" s="5"/>
      <c r="AF2845" s="5"/>
      <c r="AG2845" s="5"/>
      <c r="AH2845" s="5"/>
      <c r="AI2845" s="5"/>
      <c r="AJ2845" s="5"/>
      <c r="AK2845" s="5"/>
      <c r="AL2845" s="5"/>
      <c r="AM2845" s="5"/>
      <c r="AN2845" s="5"/>
      <c r="AO2845" s="5"/>
      <c r="AP2845" s="5"/>
      <c r="AQ2845" s="5"/>
      <c r="AR2845" s="5"/>
      <c r="AS2845" s="5"/>
      <c r="AT2845" s="5"/>
      <c r="AU2845" s="5"/>
      <c r="AV2845" s="28"/>
      <c r="AW2845" s="28"/>
    </row>
    <row r="2846" spans="2:49" ht="15.6" x14ac:dyDescent="0.3">
      <c r="B2846" s="9"/>
      <c r="C2846" s="9"/>
      <c r="D2846" s="9"/>
      <c r="E2846" s="9"/>
      <c r="F2846" s="9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5"/>
      <c r="Y2846" s="5"/>
      <c r="Z2846" s="5"/>
      <c r="AA2846" s="5"/>
      <c r="AB2846" s="5"/>
      <c r="AC2846" s="5"/>
      <c r="AD2846" s="5"/>
      <c r="AE2846" s="5"/>
      <c r="AF2846" s="5"/>
      <c r="AG2846" s="5"/>
      <c r="AH2846" s="5"/>
      <c r="AI2846" s="5"/>
      <c r="AJ2846" s="5"/>
      <c r="AK2846" s="5"/>
      <c r="AL2846" s="5"/>
      <c r="AM2846" s="5"/>
      <c r="AN2846" s="5"/>
      <c r="AO2846" s="5"/>
      <c r="AP2846" s="5"/>
      <c r="AQ2846" s="5"/>
      <c r="AR2846" s="5"/>
      <c r="AS2846" s="5"/>
      <c r="AT2846" s="5"/>
      <c r="AU2846" s="5"/>
      <c r="AV2846" s="28"/>
      <c r="AW2846" s="28"/>
    </row>
    <row r="2847" spans="2:49" ht="15.6" x14ac:dyDescent="0.3">
      <c r="B2847" s="9"/>
      <c r="C2847" s="9"/>
      <c r="D2847" s="9"/>
      <c r="E2847" s="9"/>
      <c r="F2847" s="9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5"/>
      <c r="Y2847" s="5"/>
      <c r="Z2847" s="5"/>
      <c r="AA2847" s="5"/>
      <c r="AB2847" s="5"/>
      <c r="AC2847" s="5"/>
      <c r="AD2847" s="5"/>
      <c r="AE2847" s="5"/>
      <c r="AF2847" s="5"/>
      <c r="AG2847" s="5"/>
      <c r="AH2847" s="5"/>
      <c r="AI2847" s="5"/>
      <c r="AJ2847" s="5"/>
      <c r="AK2847" s="5"/>
      <c r="AL2847" s="5"/>
      <c r="AM2847" s="5"/>
      <c r="AN2847" s="5"/>
      <c r="AO2847" s="5"/>
      <c r="AP2847" s="5"/>
      <c r="AQ2847" s="5"/>
      <c r="AR2847" s="5"/>
      <c r="AS2847" s="5"/>
      <c r="AT2847" s="5"/>
      <c r="AU2847" s="5"/>
      <c r="AV2847" s="28"/>
      <c r="AW2847" s="28"/>
    </row>
    <row r="2848" spans="2:49" ht="15.6" x14ac:dyDescent="0.3">
      <c r="B2848" s="9"/>
      <c r="C2848" s="9"/>
      <c r="D2848" s="9"/>
      <c r="E2848" s="9"/>
      <c r="F2848" s="9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5"/>
      <c r="Z2848" s="5"/>
      <c r="AA2848" s="5"/>
      <c r="AB2848" s="5"/>
      <c r="AC2848" s="5"/>
      <c r="AD2848" s="5"/>
      <c r="AE2848" s="5"/>
      <c r="AF2848" s="5"/>
      <c r="AG2848" s="5"/>
      <c r="AH2848" s="5"/>
      <c r="AI2848" s="5"/>
      <c r="AJ2848" s="5"/>
      <c r="AK2848" s="5"/>
      <c r="AL2848" s="5"/>
      <c r="AM2848" s="5"/>
      <c r="AN2848" s="5"/>
      <c r="AO2848" s="5"/>
      <c r="AP2848" s="5"/>
      <c r="AQ2848" s="5"/>
      <c r="AR2848" s="5"/>
      <c r="AS2848" s="5"/>
      <c r="AT2848" s="5"/>
      <c r="AU2848" s="5"/>
      <c r="AV2848" s="28"/>
      <c r="AW2848" s="28"/>
    </row>
    <row r="2849" spans="2:49" ht="15.6" x14ac:dyDescent="0.3">
      <c r="B2849" s="9"/>
      <c r="C2849" s="9"/>
      <c r="D2849" s="9"/>
      <c r="E2849" s="9"/>
      <c r="F2849" s="9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5"/>
      <c r="Z2849" s="5"/>
      <c r="AA2849" s="5"/>
      <c r="AB2849" s="5"/>
      <c r="AC2849" s="5"/>
      <c r="AD2849" s="5"/>
      <c r="AE2849" s="5"/>
      <c r="AF2849" s="5"/>
      <c r="AG2849" s="5"/>
      <c r="AH2849" s="5"/>
      <c r="AI2849" s="5"/>
      <c r="AJ2849" s="5"/>
      <c r="AK2849" s="5"/>
      <c r="AL2849" s="5"/>
      <c r="AM2849" s="5"/>
      <c r="AN2849" s="5"/>
      <c r="AO2849" s="5"/>
      <c r="AP2849" s="5"/>
      <c r="AQ2849" s="5"/>
      <c r="AR2849" s="5"/>
      <c r="AS2849" s="5"/>
      <c r="AT2849" s="5"/>
      <c r="AU2849" s="5"/>
      <c r="AV2849" s="28"/>
      <c r="AW2849" s="28"/>
    </row>
    <row r="2850" spans="2:49" ht="15.6" x14ac:dyDescent="0.3">
      <c r="B2850" s="9"/>
      <c r="C2850" s="9"/>
      <c r="D2850" s="9"/>
      <c r="E2850" s="9"/>
      <c r="F2850" s="9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5"/>
      <c r="Y2850" s="5"/>
      <c r="Z2850" s="5"/>
      <c r="AA2850" s="5"/>
      <c r="AB2850" s="5"/>
      <c r="AC2850" s="5"/>
      <c r="AD2850" s="5"/>
      <c r="AE2850" s="5"/>
      <c r="AF2850" s="5"/>
      <c r="AG2850" s="5"/>
      <c r="AH2850" s="5"/>
      <c r="AI2850" s="5"/>
      <c r="AJ2850" s="5"/>
      <c r="AK2850" s="5"/>
      <c r="AL2850" s="5"/>
      <c r="AM2850" s="5"/>
      <c r="AN2850" s="5"/>
      <c r="AO2850" s="5"/>
      <c r="AP2850" s="5"/>
      <c r="AQ2850" s="5"/>
      <c r="AR2850" s="5"/>
      <c r="AS2850" s="5"/>
      <c r="AT2850" s="5"/>
      <c r="AU2850" s="5"/>
      <c r="AV2850" s="28"/>
      <c r="AW2850" s="28"/>
    </row>
    <row r="2851" spans="2:49" ht="15.6" x14ac:dyDescent="0.3">
      <c r="B2851" s="9"/>
      <c r="C2851" s="9"/>
      <c r="D2851" s="9"/>
      <c r="E2851" s="9"/>
      <c r="F2851" s="9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5"/>
      <c r="Y2851" s="5"/>
      <c r="Z2851" s="5"/>
      <c r="AA2851" s="5"/>
      <c r="AB2851" s="5"/>
      <c r="AC2851" s="5"/>
      <c r="AD2851" s="5"/>
      <c r="AE2851" s="5"/>
      <c r="AF2851" s="5"/>
      <c r="AG2851" s="5"/>
      <c r="AH2851" s="5"/>
      <c r="AI2851" s="5"/>
      <c r="AJ2851" s="5"/>
      <c r="AK2851" s="5"/>
      <c r="AL2851" s="5"/>
      <c r="AM2851" s="5"/>
      <c r="AN2851" s="5"/>
      <c r="AO2851" s="5"/>
      <c r="AP2851" s="5"/>
      <c r="AQ2851" s="5"/>
      <c r="AR2851" s="5"/>
      <c r="AS2851" s="5"/>
      <c r="AT2851" s="5"/>
      <c r="AU2851" s="5"/>
      <c r="AV2851" s="28"/>
      <c r="AW2851" s="28"/>
    </row>
    <row r="2852" spans="2:49" ht="15.6" x14ac:dyDescent="0.3">
      <c r="B2852" s="9"/>
      <c r="C2852" s="9"/>
      <c r="D2852" s="9"/>
      <c r="E2852" s="9"/>
      <c r="F2852" s="9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5"/>
      <c r="Y2852" s="5"/>
      <c r="Z2852" s="5"/>
      <c r="AA2852" s="5"/>
      <c r="AB2852" s="5"/>
      <c r="AC2852" s="5"/>
      <c r="AD2852" s="5"/>
      <c r="AE2852" s="5"/>
      <c r="AF2852" s="5"/>
      <c r="AG2852" s="5"/>
      <c r="AH2852" s="5"/>
      <c r="AI2852" s="5"/>
      <c r="AJ2852" s="5"/>
      <c r="AK2852" s="5"/>
      <c r="AL2852" s="5"/>
      <c r="AM2852" s="5"/>
      <c r="AN2852" s="5"/>
      <c r="AO2852" s="5"/>
      <c r="AP2852" s="5"/>
      <c r="AQ2852" s="5"/>
      <c r="AR2852" s="5"/>
      <c r="AS2852" s="5"/>
      <c r="AT2852" s="5"/>
      <c r="AU2852" s="5"/>
      <c r="AV2852" s="28"/>
      <c r="AW2852" s="28"/>
    </row>
    <row r="2853" spans="2:49" ht="15.6" x14ac:dyDescent="0.3">
      <c r="B2853" s="9"/>
      <c r="C2853" s="9"/>
      <c r="D2853" s="9"/>
      <c r="E2853" s="9"/>
      <c r="F2853" s="9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5"/>
      <c r="Y2853" s="5"/>
      <c r="Z2853" s="5"/>
      <c r="AA2853" s="5"/>
      <c r="AB2853" s="5"/>
      <c r="AC2853" s="5"/>
      <c r="AD2853" s="5"/>
      <c r="AE2853" s="5"/>
      <c r="AF2853" s="5"/>
      <c r="AG2853" s="5"/>
      <c r="AH2853" s="5"/>
      <c r="AI2853" s="5"/>
      <c r="AJ2853" s="5"/>
      <c r="AK2853" s="5"/>
      <c r="AL2853" s="5"/>
      <c r="AM2853" s="5"/>
      <c r="AN2853" s="5"/>
      <c r="AO2853" s="5"/>
      <c r="AP2853" s="5"/>
      <c r="AQ2853" s="5"/>
      <c r="AR2853" s="5"/>
      <c r="AS2853" s="5"/>
      <c r="AT2853" s="5"/>
      <c r="AU2853" s="5"/>
      <c r="AV2853" s="28"/>
      <c r="AW2853" s="28"/>
    </row>
    <row r="2854" spans="2:49" ht="15.6" x14ac:dyDescent="0.3">
      <c r="B2854" s="9"/>
      <c r="C2854" s="9"/>
      <c r="D2854" s="9"/>
      <c r="E2854" s="9"/>
      <c r="F2854" s="9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5"/>
      <c r="Y2854" s="5"/>
      <c r="Z2854" s="5"/>
      <c r="AA2854" s="5"/>
      <c r="AB2854" s="5"/>
      <c r="AC2854" s="5"/>
      <c r="AD2854" s="5"/>
      <c r="AE2854" s="5"/>
      <c r="AF2854" s="5"/>
      <c r="AG2854" s="5"/>
      <c r="AH2854" s="5"/>
      <c r="AI2854" s="5"/>
      <c r="AJ2854" s="5"/>
      <c r="AK2854" s="5"/>
      <c r="AL2854" s="5"/>
      <c r="AM2854" s="5"/>
      <c r="AN2854" s="5"/>
      <c r="AO2854" s="5"/>
      <c r="AP2854" s="5"/>
      <c r="AQ2854" s="5"/>
      <c r="AR2854" s="5"/>
      <c r="AS2854" s="5"/>
      <c r="AT2854" s="5"/>
      <c r="AU2854" s="5"/>
      <c r="AV2854" s="28"/>
      <c r="AW2854" s="28"/>
    </row>
    <row r="2855" spans="2:49" ht="15.6" x14ac:dyDescent="0.3">
      <c r="B2855" s="9"/>
      <c r="C2855" s="9"/>
      <c r="D2855" s="9"/>
      <c r="E2855" s="9"/>
      <c r="F2855" s="9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5"/>
      <c r="Y2855" s="5"/>
      <c r="Z2855" s="5"/>
      <c r="AA2855" s="5"/>
      <c r="AB2855" s="5"/>
      <c r="AC2855" s="5"/>
      <c r="AD2855" s="5"/>
      <c r="AE2855" s="5"/>
      <c r="AF2855" s="5"/>
      <c r="AG2855" s="5"/>
      <c r="AH2855" s="5"/>
      <c r="AI2855" s="5"/>
      <c r="AJ2855" s="5"/>
      <c r="AK2855" s="5"/>
      <c r="AL2855" s="5"/>
      <c r="AM2855" s="5"/>
      <c r="AN2855" s="5"/>
      <c r="AO2855" s="5"/>
      <c r="AP2855" s="5"/>
      <c r="AQ2855" s="5"/>
      <c r="AR2855" s="5"/>
      <c r="AS2855" s="5"/>
      <c r="AT2855" s="5"/>
      <c r="AU2855" s="5"/>
      <c r="AV2855" s="28"/>
      <c r="AW2855" s="28"/>
    </row>
    <row r="2856" spans="2:49" ht="15.6" x14ac:dyDescent="0.3">
      <c r="B2856" s="9"/>
      <c r="C2856" s="9"/>
      <c r="D2856" s="9"/>
      <c r="E2856" s="9"/>
      <c r="F2856" s="9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5"/>
      <c r="Z2856" s="5"/>
      <c r="AA2856" s="5"/>
      <c r="AB2856" s="5"/>
      <c r="AC2856" s="5"/>
      <c r="AD2856" s="5"/>
      <c r="AE2856" s="5"/>
      <c r="AF2856" s="5"/>
      <c r="AG2856" s="5"/>
      <c r="AH2856" s="5"/>
      <c r="AI2856" s="5"/>
      <c r="AJ2856" s="5"/>
      <c r="AK2856" s="5"/>
      <c r="AL2856" s="5"/>
      <c r="AM2856" s="5"/>
      <c r="AN2856" s="5"/>
      <c r="AO2856" s="5"/>
      <c r="AP2856" s="5"/>
      <c r="AQ2856" s="5"/>
      <c r="AR2856" s="5"/>
      <c r="AS2856" s="5"/>
      <c r="AT2856" s="5"/>
      <c r="AU2856" s="5"/>
      <c r="AV2856" s="28"/>
      <c r="AW2856" s="28"/>
    </row>
    <row r="2857" spans="2:49" ht="15.6" x14ac:dyDescent="0.3">
      <c r="B2857" s="9"/>
      <c r="C2857" s="9"/>
      <c r="D2857" s="9"/>
      <c r="E2857" s="9"/>
      <c r="F2857" s="9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5"/>
      <c r="Z2857" s="5"/>
      <c r="AA2857" s="5"/>
      <c r="AB2857" s="5"/>
      <c r="AC2857" s="5"/>
      <c r="AD2857" s="5"/>
      <c r="AE2857" s="5"/>
      <c r="AF2857" s="5"/>
      <c r="AG2857" s="5"/>
      <c r="AH2857" s="5"/>
      <c r="AI2857" s="5"/>
      <c r="AJ2857" s="5"/>
      <c r="AK2857" s="5"/>
      <c r="AL2857" s="5"/>
      <c r="AM2857" s="5"/>
      <c r="AN2857" s="5"/>
      <c r="AO2857" s="5"/>
      <c r="AP2857" s="5"/>
      <c r="AQ2857" s="5"/>
      <c r="AR2857" s="5"/>
      <c r="AS2857" s="5"/>
      <c r="AT2857" s="5"/>
      <c r="AU2857" s="5"/>
      <c r="AV2857" s="28"/>
      <c r="AW2857" s="28"/>
    </row>
    <row r="2858" spans="2:49" ht="15.6" x14ac:dyDescent="0.3">
      <c r="B2858" s="9"/>
      <c r="C2858" s="9"/>
      <c r="D2858" s="9"/>
      <c r="E2858" s="9"/>
      <c r="F2858" s="9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5"/>
      <c r="Z2858" s="5"/>
      <c r="AA2858" s="5"/>
      <c r="AB2858" s="5"/>
      <c r="AC2858" s="5"/>
      <c r="AD2858" s="5"/>
      <c r="AE2858" s="5"/>
      <c r="AF2858" s="5"/>
      <c r="AG2858" s="5"/>
      <c r="AH2858" s="5"/>
      <c r="AI2858" s="5"/>
      <c r="AJ2858" s="5"/>
      <c r="AK2858" s="5"/>
      <c r="AL2858" s="5"/>
      <c r="AM2858" s="5"/>
      <c r="AN2858" s="5"/>
      <c r="AO2858" s="5"/>
      <c r="AP2858" s="5"/>
      <c r="AQ2858" s="5"/>
      <c r="AR2858" s="5"/>
      <c r="AS2858" s="5"/>
      <c r="AT2858" s="5"/>
      <c r="AU2858" s="5"/>
      <c r="AV2858" s="28"/>
      <c r="AW2858" s="28"/>
    </row>
    <row r="2859" spans="2:49" ht="15.6" x14ac:dyDescent="0.3">
      <c r="B2859" s="9"/>
      <c r="C2859" s="9"/>
      <c r="D2859" s="9"/>
      <c r="E2859" s="9"/>
      <c r="F2859" s="9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5"/>
      <c r="Z2859" s="5"/>
      <c r="AA2859" s="5"/>
      <c r="AB2859" s="5"/>
      <c r="AC2859" s="5"/>
      <c r="AD2859" s="5"/>
      <c r="AE2859" s="5"/>
      <c r="AF2859" s="5"/>
      <c r="AG2859" s="5"/>
      <c r="AH2859" s="5"/>
      <c r="AI2859" s="5"/>
      <c r="AJ2859" s="5"/>
      <c r="AK2859" s="5"/>
      <c r="AL2859" s="5"/>
      <c r="AM2859" s="5"/>
      <c r="AN2859" s="5"/>
      <c r="AO2859" s="5"/>
      <c r="AP2859" s="5"/>
      <c r="AQ2859" s="5"/>
      <c r="AR2859" s="5"/>
      <c r="AS2859" s="5"/>
      <c r="AT2859" s="5"/>
      <c r="AU2859" s="5"/>
      <c r="AV2859" s="28"/>
      <c r="AW2859" s="28"/>
    </row>
    <row r="2860" spans="2:49" ht="15.6" x14ac:dyDescent="0.3">
      <c r="B2860" s="9"/>
      <c r="C2860" s="9"/>
      <c r="D2860" s="9"/>
      <c r="E2860" s="9"/>
      <c r="F2860" s="9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5"/>
      <c r="Y2860" s="5"/>
      <c r="Z2860" s="5"/>
      <c r="AA2860" s="5"/>
      <c r="AB2860" s="5"/>
      <c r="AC2860" s="5"/>
      <c r="AD2860" s="5"/>
      <c r="AE2860" s="5"/>
      <c r="AF2860" s="5"/>
      <c r="AG2860" s="5"/>
      <c r="AH2860" s="5"/>
      <c r="AI2860" s="5"/>
      <c r="AJ2860" s="5"/>
      <c r="AK2860" s="5"/>
      <c r="AL2860" s="5"/>
      <c r="AM2860" s="5"/>
      <c r="AN2860" s="5"/>
      <c r="AO2860" s="5"/>
      <c r="AP2860" s="5"/>
      <c r="AQ2860" s="5"/>
      <c r="AR2860" s="5"/>
      <c r="AS2860" s="5"/>
      <c r="AT2860" s="5"/>
      <c r="AU2860" s="5"/>
      <c r="AV2860" s="28"/>
      <c r="AW2860" s="28"/>
    </row>
    <row r="2861" spans="2:49" ht="15.6" x14ac:dyDescent="0.3">
      <c r="B2861" s="9"/>
      <c r="C2861" s="9"/>
      <c r="D2861" s="9"/>
      <c r="E2861" s="9"/>
      <c r="F2861" s="9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5"/>
      <c r="Y2861" s="5"/>
      <c r="Z2861" s="5"/>
      <c r="AA2861" s="5"/>
      <c r="AB2861" s="5"/>
      <c r="AC2861" s="5"/>
      <c r="AD2861" s="5"/>
      <c r="AE2861" s="5"/>
      <c r="AF2861" s="5"/>
      <c r="AG2861" s="5"/>
      <c r="AH2861" s="5"/>
      <c r="AI2861" s="5"/>
      <c r="AJ2861" s="5"/>
      <c r="AK2861" s="5"/>
      <c r="AL2861" s="5"/>
      <c r="AM2861" s="5"/>
      <c r="AN2861" s="5"/>
      <c r="AO2861" s="5"/>
      <c r="AP2861" s="5"/>
      <c r="AQ2861" s="5"/>
      <c r="AR2861" s="5"/>
      <c r="AS2861" s="5"/>
      <c r="AT2861" s="5"/>
      <c r="AU2861" s="5"/>
      <c r="AV2861" s="28"/>
      <c r="AW2861" s="28"/>
    </row>
    <row r="2862" spans="2:49" ht="15.6" x14ac:dyDescent="0.3">
      <c r="B2862" s="9"/>
      <c r="C2862" s="9"/>
      <c r="D2862" s="9"/>
      <c r="E2862" s="9"/>
      <c r="F2862" s="9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5"/>
      <c r="Y2862" s="5"/>
      <c r="Z2862" s="5"/>
      <c r="AA2862" s="5"/>
      <c r="AB2862" s="5"/>
      <c r="AC2862" s="5"/>
      <c r="AD2862" s="5"/>
      <c r="AE2862" s="5"/>
      <c r="AF2862" s="5"/>
      <c r="AG2862" s="5"/>
      <c r="AH2862" s="5"/>
      <c r="AI2862" s="5"/>
      <c r="AJ2862" s="5"/>
      <c r="AK2862" s="5"/>
      <c r="AL2862" s="5"/>
      <c r="AM2862" s="5"/>
      <c r="AN2862" s="5"/>
      <c r="AO2862" s="5"/>
      <c r="AP2862" s="5"/>
      <c r="AQ2862" s="5"/>
      <c r="AR2862" s="5"/>
      <c r="AS2862" s="5"/>
      <c r="AT2862" s="5"/>
      <c r="AU2862" s="5"/>
      <c r="AV2862" s="28"/>
      <c r="AW2862" s="28"/>
    </row>
    <row r="2863" spans="2:49" ht="15.6" x14ac:dyDescent="0.3">
      <c r="B2863" s="9"/>
      <c r="C2863" s="9"/>
      <c r="D2863" s="9"/>
      <c r="E2863" s="9"/>
      <c r="F2863" s="9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5"/>
      <c r="Y2863" s="5"/>
      <c r="Z2863" s="5"/>
      <c r="AA2863" s="5"/>
      <c r="AB2863" s="5"/>
      <c r="AC2863" s="5"/>
      <c r="AD2863" s="5"/>
      <c r="AE2863" s="5"/>
      <c r="AF2863" s="5"/>
      <c r="AG2863" s="5"/>
      <c r="AH2863" s="5"/>
      <c r="AI2863" s="5"/>
      <c r="AJ2863" s="5"/>
      <c r="AK2863" s="5"/>
      <c r="AL2863" s="5"/>
      <c r="AM2863" s="5"/>
      <c r="AN2863" s="5"/>
      <c r="AO2863" s="5"/>
      <c r="AP2863" s="5"/>
      <c r="AQ2863" s="5"/>
      <c r="AR2863" s="5"/>
      <c r="AS2863" s="5"/>
      <c r="AT2863" s="5"/>
      <c r="AU2863" s="5"/>
      <c r="AV2863" s="28"/>
      <c r="AW2863" s="28"/>
    </row>
    <row r="2864" spans="2:49" ht="15.6" x14ac:dyDescent="0.3">
      <c r="B2864" s="9"/>
      <c r="C2864" s="9"/>
      <c r="D2864" s="9"/>
      <c r="E2864" s="9"/>
      <c r="F2864" s="9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5"/>
      <c r="Y2864" s="5"/>
      <c r="Z2864" s="5"/>
      <c r="AA2864" s="5"/>
      <c r="AB2864" s="5"/>
      <c r="AC2864" s="5"/>
      <c r="AD2864" s="5"/>
      <c r="AE2864" s="5"/>
      <c r="AF2864" s="5"/>
      <c r="AG2864" s="5"/>
      <c r="AH2864" s="5"/>
      <c r="AI2864" s="5"/>
      <c r="AJ2864" s="5"/>
      <c r="AK2864" s="5"/>
      <c r="AL2864" s="5"/>
      <c r="AM2864" s="5"/>
      <c r="AN2864" s="5"/>
      <c r="AO2864" s="5"/>
      <c r="AP2864" s="5"/>
      <c r="AQ2864" s="5"/>
      <c r="AR2864" s="5"/>
      <c r="AS2864" s="5"/>
      <c r="AT2864" s="5"/>
      <c r="AU2864" s="5"/>
      <c r="AV2864" s="28"/>
      <c r="AW2864" s="28"/>
    </row>
    <row r="2865" spans="2:49" ht="15.6" x14ac:dyDescent="0.3">
      <c r="B2865" s="9"/>
      <c r="C2865" s="9"/>
      <c r="D2865" s="9"/>
      <c r="E2865" s="9"/>
      <c r="F2865" s="9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5"/>
      <c r="Y2865" s="5"/>
      <c r="Z2865" s="5"/>
      <c r="AA2865" s="5"/>
      <c r="AB2865" s="5"/>
      <c r="AC2865" s="5"/>
      <c r="AD2865" s="5"/>
      <c r="AE2865" s="5"/>
      <c r="AF2865" s="5"/>
      <c r="AG2865" s="5"/>
      <c r="AH2865" s="5"/>
      <c r="AI2865" s="5"/>
      <c r="AJ2865" s="5"/>
      <c r="AK2865" s="5"/>
      <c r="AL2865" s="5"/>
      <c r="AM2865" s="5"/>
      <c r="AN2865" s="5"/>
      <c r="AO2865" s="5"/>
      <c r="AP2865" s="5"/>
      <c r="AQ2865" s="5"/>
      <c r="AR2865" s="5"/>
      <c r="AS2865" s="5"/>
      <c r="AT2865" s="5"/>
      <c r="AU2865" s="5"/>
      <c r="AV2865" s="28"/>
      <c r="AW2865" s="28"/>
    </row>
    <row r="2866" spans="2:49" ht="15.6" x14ac:dyDescent="0.3">
      <c r="B2866" s="9"/>
      <c r="C2866" s="9"/>
      <c r="D2866" s="9"/>
      <c r="E2866" s="9"/>
      <c r="F2866" s="9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5"/>
      <c r="Y2866" s="5"/>
      <c r="Z2866" s="5"/>
      <c r="AA2866" s="5"/>
      <c r="AB2866" s="5"/>
      <c r="AC2866" s="5"/>
      <c r="AD2866" s="5"/>
      <c r="AE2866" s="5"/>
      <c r="AF2866" s="5"/>
      <c r="AG2866" s="5"/>
      <c r="AH2866" s="5"/>
      <c r="AI2866" s="5"/>
      <c r="AJ2866" s="5"/>
      <c r="AK2866" s="5"/>
      <c r="AL2866" s="5"/>
      <c r="AM2866" s="5"/>
      <c r="AN2866" s="5"/>
      <c r="AO2866" s="5"/>
      <c r="AP2866" s="5"/>
      <c r="AQ2866" s="5"/>
      <c r="AR2866" s="5"/>
      <c r="AS2866" s="5"/>
      <c r="AT2866" s="5"/>
      <c r="AU2866" s="5"/>
      <c r="AV2866" s="28"/>
      <c r="AW2866" s="28"/>
    </row>
    <row r="2867" spans="2:49" ht="15.6" x14ac:dyDescent="0.3">
      <c r="B2867" s="9"/>
      <c r="C2867" s="9"/>
      <c r="D2867" s="9"/>
      <c r="E2867" s="9"/>
      <c r="F2867" s="9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5"/>
      <c r="Y2867" s="5"/>
      <c r="Z2867" s="5"/>
      <c r="AA2867" s="5"/>
      <c r="AB2867" s="5"/>
      <c r="AC2867" s="5"/>
      <c r="AD2867" s="5"/>
      <c r="AE2867" s="5"/>
      <c r="AF2867" s="5"/>
      <c r="AG2867" s="5"/>
      <c r="AH2867" s="5"/>
      <c r="AI2867" s="5"/>
      <c r="AJ2867" s="5"/>
      <c r="AK2867" s="5"/>
      <c r="AL2867" s="5"/>
      <c r="AM2867" s="5"/>
      <c r="AN2867" s="5"/>
      <c r="AO2867" s="5"/>
      <c r="AP2867" s="5"/>
      <c r="AQ2867" s="5"/>
      <c r="AR2867" s="5"/>
      <c r="AS2867" s="5"/>
      <c r="AT2867" s="5"/>
      <c r="AU2867" s="5"/>
      <c r="AV2867" s="28"/>
      <c r="AW2867" s="28"/>
    </row>
    <row r="2868" spans="2:49" ht="15.6" x14ac:dyDescent="0.3">
      <c r="B2868" s="9"/>
      <c r="C2868" s="9"/>
      <c r="D2868" s="9"/>
      <c r="E2868" s="9"/>
      <c r="F2868" s="9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5"/>
      <c r="Y2868" s="5"/>
      <c r="Z2868" s="5"/>
      <c r="AA2868" s="5"/>
      <c r="AB2868" s="5"/>
      <c r="AC2868" s="5"/>
      <c r="AD2868" s="5"/>
      <c r="AE2868" s="5"/>
      <c r="AF2868" s="5"/>
      <c r="AG2868" s="5"/>
      <c r="AH2868" s="5"/>
      <c r="AI2868" s="5"/>
      <c r="AJ2868" s="5"/>
      <c r="AK2868" s="5"/>
      <c r="AL2868" s="5"/>
      <c r="AM2868" s="5"/>
      <c r="AN2868" s="5"/>
      <c r="AO2868" s="5"/>
      <c r="AP2868" s="5"/>
      <c r="AQ2868" s="5"/>
      <c r="AR2868" s="5"/>
      <c r="AS2868" s="5"/>
      <c r="AT2868" s="5"/>
      <c r="AU2868" s="5"/>
      <c r="AV2868" s="28"/>
      <c r="AW2868" s="28"/>
    </row>
    <row r="2869" spans="2:49" ht="15.6" x14ac:dyDescent="0.3">
      <c r="B2869" s="9"/>
      <c r="C2869" s="9"/>
      <c r="D2869" s="9"/>
      <c r="E2869" s="9"/>
      <c r="F2869" s="9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5"/>
      <c r="Y2869" s="5"/>
      <c r="Z2869" s="5"/>
      <c r="AA2869" s="5"/>
      <c r="AB2869" s="5"/>
      <c r="AC2869" s="5"/>
      <c r="AD2869" s="5"/>
      <c r="AE2869" s="5"/>
      <c r="AF2869" s="5"/>
      <c r="AG2869" s="5"/>
      <c r="AH2869" s="5"/>
      <c r="AI2869" s="5"/>
      <c r="AJ2869" s="5"/>
      <c r="AK2869" s="5"/>
      <c r="AL2869" s="5"/>
      <c r="AM2869" s="5"/>
      <c r="AN2869" s="5"/>
      <c r="AO2869" s="5"/>
      <c r="AP2869" s="5"/>
      <c r="AQ2869" s="5"/>
      <c r="AR2869" s="5"/>
      <c r="AS2869" s="5"/>
      <c r="AT2869" s="5"/>
      <c r="AU2869" s="5"/>
      <c r="AV2869" s="28"/>
      <c r="AW2869" s="28"/>
    </row>
    <row r="2870" spans="2:49" ht="15.6" x14ac:dyDescent="0.3">
      <c r="B2870" s="9"/>
      <c r="C2870" s="9"/>
      <c r="D2870" s="9"/>
      <c r="E2870" s="9"/>
      <c r="F2870" s="9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/>
      <c r="AA2870" s="5"/>
      <c r="AB2870" s="5"/>
      <c r="AC2870" s="5"/>
      <c r="AD2870" s="5"/>
      <c r="AE2870" s="5"/>
      <c r="AF2870" s="5"/>
      <c r="AG2870" s="5"/>
      <c r="AH2870" s="5"/>
      <c r="AI2870" s="5"/>
      <c r="AJ2870" s="5"/>
      <c r="AK2870" s="5"/>
      <c r="AL2870" s="5"/>
      <c r="AM2870" s="5"/>
      <c r="AN2870" s="5"/>
      <c r="AO2870" s="5"/>
      <c r="AP2870" s="5"/>
      <c r="AQ2870" s="5"/>
      <c r="AR2870" s="5"/>
      <c r="AS2870" s="5"/>
      <c r="AT2870" s="5"/>
      <c r="AU2870" s="5"/>
      <c r="AV2870" s="28"/>
      <c r="AW2870" s="28"/>
    </row>
    <row r="2871" spans="2:49" ht="15.6" x14ac:dyDescent="0.3">
      <c r="B2871" s="9"/>
      <c r="C2871" s="9"/>
      <c r="D2871" s="9"/>
      <c r="E2871" s="9"/>
      <c r="F2871" s="9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5"/>
      <c r="Y2871" s="5"/>
      <c r="Z2871" s="5"/>
      <c r="AA2871" s="5"/>
      <c r="AB2871" s="5"/>
      <c r="AC2871" s="5"/>
      <c r="AD2871" s="5"/>
      <c r="AE2871" s="5"/>
      <c r="AF2871" s="5"/>
      <c r="AG2871" s="5"/>
      <c r="AH2871" s="5"/>
      <c r="AI2871" s="5"/>
      <c r="AJ2871" s="5"/>
      <c r="AK2871" s="5"/>
      <c r="AL2871" s="5"/>
      <c r="AM2871" s="5"/>
      <c r="AN2871" s="5"/>
      <c r="AO2871" s="5"/>
      <c r="AP2871" s="5"/>
      <c r="AQ2871" s="5"/>
      <c r="AR2871" s="5"/>
      <c r="AS2871" s="5"/>
      <c r="AT2871" s="5"/>
      <c r="AU2871" s="5"/>
      <c r="AV2871" s="28"/>
      <c r="AW2871" s="28"/>
    </row>
    <row r="2872" spans="2:49" ht="15.6" x14ac:dyDescent="0.3">
      <c r="B2872" s="9"/>
      <c r="C2872" s="9"/>
      <c r="D2872" s="9"/>
      <c r="E2872" s="9"/>
      <c r="F2872" s="9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5"/>
      <c r="Y2872" s="5"/>
      <c r="Z2872" s="5"/>
      <c r="AA2872" s="5"/>
      <c r="AB2872" s="5"/>
      <c r="AC2872" s="5"/>
      <c r="AD2872" s="5"/>
      <c r="AE2872" s="5"/>
      <c r="AF2872" s="5"/>
      <c r="AG2872" s="5"/>
      <c r="AH2872" s="5"/>
      <c r="AI2872" s="5"/>
      <c r="AJ2872" s="5"/>
      <c r="AK2872" s="5"/>
      <c r="AL2872" s="5"/>
      <c r="AM2872" s="5"/>
      <c r="AN2872" s="5"/>
      <c r="AO2872" s="5"/>
      <c r="AP2872" s="5"/>
      <c r="AQ2872" s="5"/>
      <c r="AR2872" s="5"/>
      <c r="AS2872" s="5"/>
      <c r="AT2872" s="5"/>
      <c r="AU2872" s="5"/>
      <c r="AV2872" s="28"/>
      <c r="AW2872" s="28"/>
    </row>
    <row r="2873" spans="2:49" ht="15.6" x14ac:dyDescent="0.3">
      <c r="B2873" s="9"/>
      <c r="C2873" s="9"/>
      <c r="D2873" s="9"/>
      <c r="E2873" s="9"/>
      <c r="F2873" s="9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5"/>
      <c r="Y2873" s="5"/>
      <c r="Z2873" s="5"/>
      <c r="AA2873" s="5"/>
      <c r="AB2873" s="5"/>
      <c r="AC2873" s="5"/>
      <c r="AD2873" s="5"/>
      <c r="AE2873" s="5"/>
      <c r="AF2873" s="5"/>
      <c r="AG2873" s="5"/>
      <c r="AH2873" s="5"/>
      <c r="AI2873" s="5"/>
      <c r="AJ2873" s="5"/>
      <c r="AK2873" s="5"/>
      <c r="AL2873" s="5"/>
      <c r="AM2873" s="5"/>
      <c r="AN2873" s="5"/>
      <c r="AO2873" s="5"/>
      <c r="AP2873" s="5"/>
      <c r="AQ2873" s="5"/>
      <c r="AR2873" s="5"/>
      <c r="AS2873" s="5"/>
      <c r="AT2873" s="5"/>
      <c r="AU2873" s="5"/>
      <c r="AV2873" s="28"/>
      <c r="AW2873" s="28"/>
    </row>
    <row r="2874" spans="2:49" ht="15.6" x14ac:dyDescent="0.3">
      <c r="B2874" s="9"/>
      <c r="C2874" s="9"/>
      <c r="D2874" s="9"/>
      <c r="E2874" s="9"/>
      <c r="F2874" s="9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5"/>
      <c r="Y2874" s="5"/>
      <c r="Z2874" s="5"/>
      <c r="AA2874" s="5"/>
      <c r="AB2874" s="5"/>
      <c r="AC2874" s="5"/>
      <c r="AD2874" s="5"/>
      <c r="AE2874" s="5"/>
      <c r="AF2874" s="5"/>
      <c r="AG2874" s="5"/>
      <c r="AH2874" s="5"/>
      <c r="AI2874" s="5"/>
      <c r="AJ2874" s="5"/>
      <c r="AK2874" s="5"/>
      <c r="AL2874" s="5"/>
      <c r="AM2874" s="5"/>
      <c r="AN2874" s="5"/>
      <c r="AO2874" s="5"/>
      <c r="AP2874" s="5"/>
      <c r="AQ2874" s="5"/>
      <c r="AR2874" s="5"/>
      <c r="AS2874" s="5"/>
      <c r="AT2874" s="5"/>
      <c r="AU2874" s="5"/>
      <c r="AV2874" s="28"/>
      <c r="AW2874" s="28"/>
    </row>
    <row r="2875" spans="2:49" ht="15.6" x14ac:dyDescent="0.3">
      <c r="B2875" s="9"/>
      <c r="C2875" s="9"/>
      <c r="D2875" s="9"/>
      <c r="E2875" s="9"/>
      <c r="F2875" s="9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5"/>
      <c r="Y2875" s="5"/>
      <c r="Z2875" s="5"/>
      <c r="AA2875" s="5"/>
      <c r="AB2875" s="5"/>
      <c r="AC2875" s="5"/>
      <c r="AD2875" s="5"/>
      <c r="AE2875" s="5"/>
      <c r="AF2875" s="5"/>
      <c r="AG2875" s="5"/>
      <c r="AH2875" s="5"/>
      <c r="AI2875" s="5"/>
      <c r="AJ2875" s="5"/>
      <c r="AK2875" s="5"/>
      <c r="AL2875" s="5"/>
      <c r="AM2875" s="5"/>
      <c r="AN2875" s="5"/>
      <c r="AO2875" s="5"/>
      <c r="AP2875" s="5"/>
      <c r="AQ2875" s="5"/>
      <c r="AR2875" s="5"/>
      <c r="AS2875" s="5"/>
      <c r="AT2875" s="5"/>
      <c r="AU2875" s="5"/>
      <c r="AV2875" s="28"/>
      <c r="AW2875" s="28"/>
    </row>
    <row r="2876" spans="2:49" ht="15.6" x14ac:dyDescent="0.3">
      <c r="B2876" s="9"/>
      <c r="C2876" s="9"/>
      <c r="D2876" s="9"/>
      <c r="E2876" s="9"/>
      <c r="F2876" s="9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5"/>
      <c r="Y2876" s="5"/>
      <c r="Z2876" s="5"/>
      <c r="AA2876" s="5"/>
      <c r="AB2876" s="5"/>
      <c r="AC2876" s="5"/>
      <c r="AD2876" s="5"/>
      <c r="AE2876" s="5"/>
      <c r="AF2876" s="5"/>
      <c r="AG2876" s="5"/>
      <c r="AH2876" s="5"/>
      <c r="AI2876" s="5"/>
      <c r="AJ2876" s="5"/>
      <c r="AK2876" s="5"/>
      <c r="AL2876" s="5"/>
      <c r="AM2876" s="5"/>
      <c r="AN2876" s="5"/>
      <c r="AO2876" s="5"/>
      <c r="AP2876" s="5"/>
      <c r="AQ2876" s="5"/>
      <c r="AR2876" s="5"/>
      <c r="AS2876" s="5"/>
      <c r="AT2876" s="5"/>
      <c r="AU2876" s="5"/>
      <c r="AV2876" s="28"/>
      <c r="AW2876" s="28"/>
    </row>
    <row r="2877" spans="2:49" ht="15.6" x14ac:dyDescent="0.3">
      <c r="B2877" s="9"/>
      <c r="C2877" s="9"/>
      <c r="D2877" s="9"/>
      <c r="E2877" s="9"/>
      <c r="F2877" s="9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5"/>
      <c r="Y2877" s="5"/>
      <c r="Z2877" s="5"/>
      <c r="AA2877" s="5"/>
      <c r="AB2877" s="5"/>
      <c r="AC2877" s="5"/>
      <c r="AD2877" s="5"/>
      <c r="AE2877" s="5"/>
      <c r="AF2877" s="5"/>
      <c r="AG2877" s="5"/>
      <c r="AH2877" s="5"/>
      <c r="AI2877" s="5"/>
      <c r="AJ2877" s="5"/>
      <c r="AK2877" s="5"/>
      <c r="AL2877" s="5"/>
      <c r="AM2877" s="5"/>
      <c r="AN2877" s="5"/>
      <c r="AO2877" s="5"/>
      <c r="AP2877" s="5"/>
      <c r="AQ2877" s="5"/>
      <c r="AR2877" s="5"/>
      <c r="AS2877" s="5"/>
      <c r="AT2877" s="5"/>
      <c r="AU2877" s="5"/>
      <c r="AV2877" s="28"/>
      <c r="AW2877" s="28"/>
    </row>
    <row r="2878" spans="2:49" ht="15.6" x14ac:dyDescent="0.3">
      <c r="B2878" s="9"/>
      <c r="C2878" s="9"/>
      <c r="D2878" s="9"/>
      <c r="E2878" s="9"/>
      <c r="F2878" s="9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5"/>
      <c r="Z2878" s="5"/>
      <c r="AA2878" s="5"/>
      <c r="AB2878" s="5"/>
      <c r="AC2878" s="5"/>
      <c r="AD2878" s="5"/>
      <c r="AE2878" s="5"/>
      <c r="AF2878" s="5"/>
      <c r="AG2878" s="5"/>
      <c r="AH2878" s="5"/>
      <c r="AI2878" s="5"/>
      <c r="AJ2878" s="5"/>
      <c r="AK2878" s="5"/>
      <c r="AL2878" s="5"/>
      <c r="AM2878" s="5"/>
      <c r="AN2878" s="5"/>
      <c r="AO2878" s="5"/>
      <c r="AP2878" s="5"/>
      <c r="AQ2878" s="5"/>
      <c r="AR2878" s="5"/>
      <c r="AS2878" s="5"/>
      <c r="AT2878" s="5"/>
      <c r="AU2878" s="5"/>
      <c r="AV2878" s="28"/>
      <c r="AW2878" s="28"/>
    </row>
    <row r="2879" spans="2:49" ht="15.6" x14ac:dyDescent="0.3">
      <c r="B2879" s="9"/>
      <c r="C2879" s="9"/>
      <c r="D2879" s="9"/>
      <c r="E2879" s="9"/>
      <c r="F2879" s="9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5"/>
      <c r="Z2879" s="5"/>
      <c r="AA2879" s="5"/>
      <c r="AB2879" s="5"/>
      <c r="AC2879" s="5"/>
      <c r="AD2879" s="5"/>
      <c r="AE2879" s="5"/>
      <c r="AF2879" s="5"/>
      <c r="AG2879" s="5"/>
      <c r="AH2879" s="5"/>
      <c r="AI2879" s="5"/>
      <c r="AJ2879" s="5"/>
      <c r="AK2879" s="5"/>
      <c r="AL2879" s="5"/>
      <c r="AM2879" s="5"/>
      <c r="AN2879" s="5"/>
      <c r="AO2879" s="5"/>
      <c r="AP2879" s="5"/>
      <c r="AQ2879" s="5"/>
      <c r="AR2879" s="5"/>
      <c r="AS2879" s="5"/>
      <c r="AT2879" s="5"/>
      <c r="AU2879" s="5"/>
      <c r="AV2879" s="28"/>
      <c r="AW2879" s="28"/>
    </row>
    <row r="2880" spans="2:49" ht="15.6" x14ac:dyDescent="0.3">
      <c r="B2880" s="9"/>
      <c r="C2880" s="9"/>
      <c r="D2880" s="9"/>
      <c r="E2880" s="9"/>
      <c r="F2880" s="9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5"/>
      <c r="Z2880" s="5"/>
      <c r="AA2880" s="5"/>
      <c r="AB2880" s="5"/>
      <c r="AC2880" s="5"/>
      <c r="AD2880" s="5"/>
      <c r="AE2880" s="5"/>
      <c r="AF2880" s="5"/>
      <c r="AG2880" s="5"/>
      <c r="AH2880" s="5"/>
      <c r="AI2880" s="5"/>
      <c r="AJ2880" s="5"/>
      <c r="AK2880" s="5"/>
      <c r="AL2880" s="5"/>
      <c r="AM2880" s="5"/>
      <c r="AN2880" s="5"/>
      <c r="AO2880" s="5"/>
      <c r="AP2880" s="5"/>
      <c r="AQ2880" s="5"/>
      <c r="AR2880" s="5"/>
      <c r="AS2880" s="5"/>
      <c r="AT2880" s="5"/>
      <c r="AU2880" s="5"/>
      <c r="AV2880" s="28"/>
      <c r="AW2880" s="28"/>
    </row>
    <row r="2881" spans="2:49" ht="15.6" x14ac:dyDescent="0.3">
      <c r="B2881" s="9"/>
      <c r="C2881" s="9"/>
      <c r="D2881" s="9"/>
      <c r="E2881" s="9"/>
      <c r="F2881" s="9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5"/>
      <c r="Z2881" s="5"/>
      <c r="AA2881" s="5"/>
      <c r="AB2881" s="5"/>
      <c r="AC2881" s="5"/>
      <c r="AD2881" s="5"/>
      <c r="AE2881" s="5"/>
      <c r="AF2881" s="5"/>
      <c r="AG2881" s="5"/>
      <c r="AH2881" s="5"/>
      <c r="AI2881" s="5"/>
      <c r="AJ2881" s="5"/>
      <c r="AK2881" s="5"/>
      <c r="AL2881" s="5"/>
      <c r="AM2881" s="5"/>
      <c r="AN2881" s="5"/>
      <c r="AO2881" s="5"/>
      <c r="AP2881" s="5"/>
      <c r="AQ2881" s="5"/>
      <c r="AR2881" s="5"/>
      <c r="AS2881" s="5"/>
      <c r="AT2881" s="5"/>
      <c r="AU2881" s="5"/>
      <c r="AV2881" s="28"/>
      <c r="AW2881" s="28"/>
    </row>
    <row r="2882" spans="2:49" ht="15.6" x14ac:dyDescent="0.3">
      <c r="B2882" s="9"/>
      <c r="C2882" s="9"/>
      <c r="D2882" s="9"/>
      <c r="E2882" s="9"/>
      <c r="F2882" s="9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5"/>
      <c r="Z2882" s="5"/>
      <c r="AA2882" s="5"/>
      <c r="AB2882" s="5"/>
      <c r="AC2882" s="5"/>
      <c r="AD2882" s="5"/>
      <c r="AE2882" s="5"/>
      <c r="AF2882" s="5"/>
      <c r="AG2882" s="5"/>
      <c r="AH2882" s="5"/>
      <c r="AI2882" s="5"/>
      <c r="AJ2882" s="5"/>
      <c r="AK2882" s="5"/>
      <c r="AL2882" s="5"/>
      <c r="AM2882" s="5"/>
      <c r="AN2882" s="5"/>
      <c r="AO2882" s="5"/>
      <c r="AP2882" s="5"/>
      <c r="AQ2882" s="5"/>
      <c r="AR2882" s="5"/>
      <c r="AS2882" s="5"/>
      <c r="AT2882" s="5"/>
      <c r="AU2882" s="5"/>
      <c r="AV2882" s="28"/>
      <c r="AW2882" s="28"/>
    </row>
    <row r="2883" spans="2:49" ht="15.6" x14ac:dyDescent="0.3">
      <c r="B2883" s="9"/>
      <c r="C2883" s="9"/>
      <c r="D2883" s="9"/>
      <c r="E2883" s="9"/>
      <c r="F2883" s="9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5"/>
      <c r="Z2883" s="5"/>
      <c r="AA2883" s="5"/>
      <c r="AB2883" s="5"/>
      <c r="AC2883" s="5"/>
      <c r="AD2883" s="5"/>
      <c r="AE2883" s="5"/>
      <c r="AF2883" s="5"/>
      <c r="AG2883" s="5"/>
      <c r="AH2883" s="5"/>
      <c r="AI2883" s="5"/>
      <c r="AJ2883" s="5"/>
      <c r="AK2883" s="5"/>
      <c r="AL2883" s="5"/>
      <c r="AM2883" s="5"/>
      <c r="AN2883" s="5"/>
      <c r="AO2883" s="5"/>
      <c r="AP2883" s="5"/>
      <c r="AQ2883" s="5"/>
      <c r="AR2883" s="5"/>
      <c r="AS2883" s="5"/>
      <c r="AT2883" s="5"/>
      <c r="AU2883" s="5"/>
      <c r="AV2883" s="28"/>
      <c r="AW2883" s="28"/>
    </row>
    <row r="2884" spans="2:49" ht="15.6" x14ac:dyDescent="0.3">
      <c r="B2884" s="9"/>
      <c r="C2884" s="9"/>
      <c r="D2884" s="9"/>
      <c r="E2884" s="9"/>
      <c r="F2884" s="9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5"/>
      <c r="Z2884" s="5"/>
      <c r="AA2884" s="5"/>
      <c r="AB2884" s="5"/>
      <c r="AC2884" s="5"/>
      <c r="AD2884" s="5"/>
      <c r="AE2884" s="5"/>
      <c r="AF2884" s="5"/>
      <c r="AG2884" s="5"/>
      <c r="AH2884" s="5"/>
      <c r="AI2884" s="5"/>
      <c r="AJ2884" s="5"/>
      <c r="AK2884" s="5"/>
      <c r="AL2884" s="5"/>
      <c r="AM2884" s="5"/>
      <c r="AN2884" s="5"/>
      <c r="AO2884" s="5"/>
      <c r="AP2884" s="5"/>
      <c r="AQ2884" s="5"/>
      <c r="AR2884" s="5"/>
      <c r="AS2884" s="5"/>
      <c r="AT2884" s="5"/>
      <c r="AU2884" s="5"/>
      <c r="AV2884" s="28"/>
      <c r="AW2884" s="28"/>
    </row>
    <row r="2885" spans="2:49" ht="15.6" x14ac:dyDescent="0.3">
      <c r="B2885" s="9"/>
      <c r="C2885" s="9"/>
      <c r="D2885" s="9"/>
      <c r="E2885" s="9"/>
      <c r="F2885" s="9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5"/>
      <c r="Y2885" s="5"/>
      <c r="Z2885" s="5"/>
      <c r="AA2885" s="5"/>
      <c r="AB2885" s="5"/>
      <c r="AC2885" s="5"/>
      <c r="AD2885" s="5"/>
      <c r="AE2885" s="5"/>
      <c r="AF2885" s="5"/>
      <c r="AG2885" s="5"/>
      <c r="AH2885" s="5"/>
      <c r="AI2885" s="5"/>
      <c r="AJ2885" s="5"/>
      <c r="AK2885" s="5"/>
      <c r="AL2885" s="5"/>
      <c r="AM2885" s="5"/>
      <c r="AN2885" s="5"/>
      <c r="AO2885" s="5"/>
      <c r="AP2885" s="5"/>
      <c r="AQ2885" s="5"/>
      <c r="AR2885" s="5"/>
      <c r="AS2885" s="5"/>
      <c r="AT2885" s="5"/>
      <c r="AU2885" s="5"/>
      <c r="AV2885" s="28"/>
      <c r="AW2885" s="28"/>
    </row>
    <row r="2886" spans="2:49" ht="15.6" x14ac:dyDescent="0.3">
      <c r="B2886" s="9"/>
      <c r="C2886" s="9"/>
      <c r="D2886" s="9"/>
      <c r="E2886" s="9"/>
      <c r="F2886" s="9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5"/>
      <c r="Y2886" s="5"/>
      <c r="Z2886" s="5"/>
      <c r="AA2886" s="5"/>
      <c r="AB2886" s="5"/>
      <c r="AC2886" s="5"/>
      <c r="AD2886" s="5"/>
      <c r="AE2886" s="5"/>
      <c r="AF2886" s="5"/>
      <c r="AG2886" s="5"/>
      <c r="AH2886" s="5"/>
      <c r="AI2886" s="5"/>
      <c r="AJ2886" s="5"/>
      <c r="AK2886" s="5"/>
      <c r="AL2886" s="5"/>
      <c r="AM2886" s="5"/>
      <c r="AN2886" s="5"/>
      <c r="AO2886" s="5"/>
      <c r="AP2886" s="5"/>
      <c r="AQ2886" s="5"/>
      <c r="AR2886" s="5"/>
      <c r="AS2886" s="5"/>
      <c r="AT2886" s="5"/>
      <c r="AU2886" s="5"/>
      <c r="AV2886" s="28"/>
      <c r="AW2886" s="28"/>
    </row>
    <row r="2887" spans="2:49" ht="15.6" x14ac:dyDescent="0.3">
      <c r="B2887" s="9"/>
      <c r="C2887" s="9"/>
      <c r="D2887" s="9"/>
      <c r="E2887" s="9"/>
      <c r="F2887" s="9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5"/>
      <c r="Y2887" s="5"/>
      <c r="Z2887" s="5"/>
      <c r="AA2887" s="5"/>
      <c r="AB2887" s="5"/>
      <c r="AC2887" s="5"/>
      <c r="AD2887" s="5"/>
      <c r="AE2887" s="5"/>
      <c r="AF2887" s="5"/>
      <c r="AG2887" s="5"/>
      <c r="AH2887" s="5"/>
      <c r="AI2887" s="5"/>
      <c r="AJ2887" s="5"/>
      <c r="AK2887" s="5"/>
      <c r="AL2887" s="5"/>
      <c r="AM2887" s="5"/>
      <c r="AN2887" s="5"/>
      <c r="AO2887" s="5"/>
      <c r="AP2887" s="5"/>
      <c r="AQ2887" s="5"/>
      <c r="AR2887" s="5"/>
      <c r="AS2887" s="5"/>
      <c r="AT2887" s="5"/>
      <c r="AU2887" s="5"/>
      <c r="AV2887" s="28"/>
      <c r="AW2887" s="28"/>
    </row>
    <row r="2888" spans="2:49" ht="15.6" x14ac:dyDescent="0.3">
      <c r="B2888" s="9"/>
      <c r="C2888" s="9"/>
      <c r="D2888" s="9"/>
      <c r="E2888" s="9"/>
      <c r="F2888" s="9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5"/>
      <c r="Y2888" s="5"/>
      <c r="Z2888" s="5"/>
      <c r="AA2888" s="5"/>
      <c r="AB2888" s="5"/>
      <c r="AC2888" s="5"/>
      <c r="AD2888" s="5"/>
      <c r="AE2888" s="5"/>
      <c r="AF2888" s="5"/>
      <c r="AG2888" s="5"/>
      <c r="AH2888" s="5"/>
      <c r="AI2888" s="5"/>
      <c r="AJ2888" s="5"/>
      <c r="AK2888" s="5"/>
      <c r="AL2888" s="5"/>
      <c r="AM2888" s="5"/>
      <c r="AN2888" s="5"/>
      <c r="AO2888" s="5"/>
      <c r="AP2888" s="5"/>
      <c r="AQ2888" s="5"/>
      <c r="AR2888" s="5"/>
      <c r="AS2888" s="5"/>
      <c r="AT2888" s="5"/>
      <c r="AU2888" s="5"/>
      <c r="AV2888" s="28"/>
      <c r="AW2888" s="28"/>
    </row>
    <row r="2889" spans="2:49" ht="15.6" x14ac:dyDescent="0.3">
      <c r="B2889" s="9"/>
      <c r="C2889" s="9"/>
      <c r="D2889" s="9"/>
      <c r="E2889" s="9"/>
      <c r="F2889" s="9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/>
      <c r="AA2889" s="5"/>
      <c r="AB2889" s="5"/>
      <c r="AC2889" s="5"/>
      <c r="AD2889" s="5"/>
      <c r="AE2889" s="5"/>
      <c r="AF2889" s="5"/>
      <c r="AG2889" s="5"/>
      <c r="AH2889" s="5"/>
      <c r="AI2889" s="5"/>
      <c r="AJ2889" s="5"/>
      <c r="AK2889" s="5"/>
      <c r="AL2889" s="5"/>
      <c r="AM2889" s="5"/>
      <c r="AN2889" s="5"/>
      <c r="AO2889" s="5"/>
      <c r="AP2889" s="5"/>
      <c r="AQ2889" s="5"/>
      <c r="AR2889" s="5"/>
      <c r="AS2889" s="5"/>
      <c r="AT2889" s="5"/>
      <c r="AU2889" s="5"/>
      <c r="AV2889" s="28"/>
      <c r="AW2889" s="28"/>
    </row>
    <row r="2890" spans="2:49" ht="15.6" x14ac:dyDescent="0.3">
      <c r="B2890" s="9"/>
      <c r="C2890" s="9"/>
      <c r="D2890" s="9"/>
      <c r="E2890" s="9"/>
      <c r="F2890" s="9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5"/>
      <c r="Y2890" s="5"/>
      <c r="Z2890" s="5"/>
      <c r="AA2890" s="5"/>
      <c r="AB2890" s="5"/>
      <c r="AC2890" s="5"/>
      <c r="AD2890" s="5"/>
      <c r="AE2890" s="5"/>
      <c r="AF2890" s="5"/>
      <c r="AG2890" s="5"/>
      <c r="AH2890" s="5"/>
      <c r="AI2890" s="5"/>
      <c r="AJ2890" s="5"/>
      <c r="AK2890" s="5"/>
      <c r="AL2890" s="5"/>
      <c r="AM2890" s="5"/>
      <c r="AN2890" s="5"/>
      <c r="AO2890" s="5"/>
      <c r="AP2890" s="5"/>
      <c r="AQ2890" s="5"/>
      <c r="AR2890" s="5"/>
      <c r="AS2890" s="5"/>
      <c r="AT2890" s="5"/>
      <c r="AU2890" s="5"/>
      <c r="AV2890" s="28"/>
      <c r="AW2890" s="28"/>
    </row>
    <row r="2891" spans="2:49" ht="15.6" x14ac:dyDescent="0.3">
      <c r="B2891" s="9"/>
      <c r="C2891" s="9"/>
      <c r="D2891" s="9"/>
      <c r="E2891" s="9"/>
      <c r="F2891" s="9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5"/>
      <c r="Y2891" s="5"/>
      <c r="Z2891" s="5"/>
      <c r="AA2891" s="5"/>
      <c r="AB2891" s="5"/>
      <c r="AC2891" s="5"/>
      <c r="AD2891" s="5"/>
      <c r="AE2891" s="5"/>
      <c r="AF2891" s="5"/>
      <c r="AG2891" s="5"/>
      <c r="AH2891" s="5"/>
      <c r="AI2891" s="5"/>
      <c r="AJ2891" s="5"/>
      <c r="AK2891" s="5"/>
      <c r="AL2891" s="5"/>
      <c r="AM2891" s="5"/>
      <c r="AN2891" s="5"/>
      <c r="AO2891" s="5"/>
      <c r="AP2891" s="5"/>
      <c r="AQ2891" s="5"/>
      <c r="AR2891" s="5"/>
      <c r="AS2891" s="5"/>
      <c r="AT2891" s="5"/>
      <c r="AU2891" s="5"/>
      <c r="AV2891" s="28"/>
      <c r="AW2891" s="28"/>
    </row>
    <row r="2892" spans="2:49" ht="15.6" x14ac:dyDescent="0.3">
      <c r="B2892" s="9"/>
      <c r="C2892" s="9"/>
      <c r="D2892" s="9"/>
      <c r="E2892" s="9"/>
      <c r="F2892" s="9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5"/>
      <c r="Z2892" s="5"/>
      <c r="AA2892" s="5"/>
      <c r="AB2892" s="5"/>
      <c r="AC2892" s="5"/>
      <c r="AD2892" s="5"/>
      <c r="AE2892" s="5"/>
      <c r="AF2892" s="5"/>
      <c r="AG2892" s="5"/>
      <c r="AH2892" s="5"/>
      <c r="AI2892" s="5"/>
      <c r="AJ2892" s="5"/>
      <c r="AK2892" s="5"/>
      <c r="AL2892" s="5"/>
      <c r="AM2892" s="5"/>
      <c r="AN2892" s="5"/>
      <c r="AO2892" s="5"/>
      <c r="AP2892" s="5"/>
      <c r="AQ2892" s="5"/>
      <c r="AR2892" s="5"/>
      <c r="AS2892" s="5"/>
      <c r="AT2892" s="5"/>
      <c r="AU2892" s="5"/>
      <c r="AV2892" s="28"/>
      <c r="AW2892" s="28"/>
    </row>
    <row r="2893" spans="2:49" ht="15.6" x14ac:dyDescent="0.3">
      <c r="B2893" s="9"/>
      <c r="C2893" s="9"/>
      <c r="D2893" s="9"/>
      <c r="E2893" s="9"/>
      <c r="F2893" s="9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5"/>
      <c r="Z2893" s="5"/>
      <c r="AA2893" s="5"/>
      <c r="AB2893" s="5"/>
      <c r="AC2893" s="5"/>
      <c r="AD2893" s="5"/>
      <c r="AE2893" s="5"/>
      <c r="AF2893" s="5"/>
      <c r="AG2893" s="5"/>
      <c r="AH2893" s="5"/>
      <c r="AI2893" s="5"/>
      <c r="AJ2893" s="5"/>
      <c r="AK2893" s="5"/>
      <c r="AL2893" s="5"/>
      <c r="AM2893" s="5"/>
      <c r="AN2893" s="5"/>
      <c r="AO2893" s="5"/>
      <c r="AP2893" s="5"/>
      <c r="AQ2893" s="5"/>
      <c r="AR2893" s="5"/>
      <c r="AS2893" s="5"/>
      <c r="AT2893" s="5"/>
      <c r="AU2893" s="5"/>
      <c r="AV2893" s="28"/>
      <c r="AW2893" s="28"/>
    </row>
    <row r="2894" spans="2:49" ht="15.6" x14ac:dyDescent="0.3">
      <c r="B2894" s="9"/>
      <c r="C2894" s="9"/>
      <c r="D2894" s="9"/>
      <c r="E2894" s="9"/>
      <c r="F2894" s="9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5"/>
      <c r="Y2894" s="5"/>
      <c r="Z2894" s="5"/>
      <c r="AA2894" s="5"/>
      <c r="AB2894" s="5"/>
      <c r="AC2894" s="5"/>
      <c r="AD2894" s="5"/>
      <c r="AE2894" s="5"/>
      <c r="AF2894" s="5"/>
      <c r="AG2894" s="5"/>
      <c r="AH2894" s="5"/>
      <c r="AI2894" s="5"/>
      <c r="AJ2894" s="5"/>
      <c r="AK2894" s="5"/>
      <c r="AL2894" s="5"/>
      <c r="AM2894" s="5"/>
      <c r="AN2894" s="5"/>
      <c r="AO2894" s="5"/>
      <c r="AP2894" s="5"/>
      <c r="AQ2894" s="5"/>
      <c r="AR2894" s="5"/>
      <c r="AS2894" s="5"/>
      <c r="AT2894" s="5"/>
      <c r="AU2894" s="5"/>
      <c r="AV2894" s="28"/>
      <c r="AW2894" s="28"/>
    </row>
    <row r="2895" spans="2:49" ht="15.6" x14ac:dyDescent="0.3">
      <c r="B2895" s="9"/>
      <c r="C2895" s="9"/>
      <c r="D2895" s="9"/>
      <c r="E2895" s="9"/>
      <c r="F2895" s="9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5"/>
      <c r="Y2895" s="5"/>
      <c r="Z2895" s="5"/>
      <c r="AA2895" s="5"/>
      <c r="AB2895" s="5"/>
      <c r="AC2895" s="5"/>
      <c r="AD2895" s="5"/>
      <c r="AE2895" s="5"/>
      <c r="AF2895" s="5"/>
      <c r="AG2895" s="5"/>
      <c r="AH2895" s="5"/>
      <c r="AI2895" s="5"/>
      <c r="AJ2895" s="5"/>
      <c r="AK2895" s="5"/>
      <c r="AL2895" s="5"/>
      <c r="AM2895" s="5"/>
      <c r="AN2895" s="5"/>
      <c r="AO2895" s="5"/>
      <c r="AP2895" s="5"/>
      <c r="AQ2895" s="5"/>
      <c r="AR2895" s="5"/>
      <c r="AS2895" s="5"/>
      <c r="AT2895" s="5"/>
      <c r="AU2895" s="5"/>
      <c r="AV2895" s="28"/>
      <c r="AW2895" s="28"/>
    </row>
    <row r="2896" spans="2:49" ht="15.6" x14ac:dyDescent="0.3">
      <c r="B2896" s="9"/>
      <c r="C2896" s="9"/>
      <c r="D2896" s="9"/>
      <c r="E2896" s="9"/>
      <c r="F2896" s="9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5"/>
      <c r="Y2896" s="5"/>
      <c r="Z2896" s="5"/>
      <c r="AA2896" s="5"/>
      <c r="AB2896" s="5"/>
      <c r="AC2896" s="5"/>
      <c r="AD2896" s="5"/>
      <c r="AE2896" s="5"/>
      <c r="AF2896" s="5"/>
      <c r="AG2896" s="5"/>
      <c r="AH2896" s="5"/>
      <c r="AI2896" s="5"/>
      <c r="AJ2896" s="5"/>
      <c r="AK2896" s="5"/>
      <c r="AL2896" s="5"/>
      <c r="AM2896" s="5"/>
      <c r="AN2896" s="5"/>
      <c r="AO2896" s="5"/>
      <c r="AP2896" s="5"/>
      <c r="AQ2896" s="5"/>
      <c r="AR2896" s="5"/>
      <c r="AS2896" s="5"/>
      <c r="AT2896" s="5"/>
      <c r="AU2896" s="5"/>
      <c r="AV2896" s="28"/>
      <c r="AW2896" s="28"/>
    </row>
    <row r="2897" spans="2:49" ht="15.6" x14ac:dyDescent="0.3">
      <c r="B2897" s="9"/>
      <c r="C2897" s="9"/>
      <c r="D2897" s="9"/>
      <c r="E2897" s="9"/>
      <c r="F2897" s="9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5"/>
      <c r="Y2897" s="5"/>
      <c r="Z2897" s="5"/>
      <c r="AA2897" s="5"/>
      <c r="AB2897" s="5"/>
      <c r="AC2897" s="5"/>
      <c r="AD2897" s="5"/>
      <c r="AE2897" s="5"/>
      <c r="AF2897" s="5"/>
      <c r="AG2897" s="5"/>
      <c r="AH2897" s="5"/>
      <c r="AI2897" s="5"/>
      <c r="AJ2897" s="5"/>
      <c r="AK2897" s="5"/>
      <c r="AL2897" s="5"/>
      <c r="AM2897" s="5"/>
      <c r="AN2897" s="5"/>
      <c r="AO2897" s="5"/>
      <c r="AP2897" s="5"/>
      <c r="AQ2897" s="5"/>
      <c r="AR2897" s="5"/>
      <c r="AS2897" s="5"/>
      <c r="AT2897" s="5"/>
      <c r="AU2897" s="5"/>
      <c r="AV2897" s="28"/>
      <c r="AW2897" s="28"/>
    </row>
    <row r="2898" spans="2:49" ht="15.6" x14ac:dyDescent="0.3">
      <c r="B2898" s="9"/>
      <c r="C2898" s="9"/>
      <c r="D2898" s="9"/>
      <c r="E2898" s="9"/>
      <c r="F2898" s="9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5"/>
      <c r="Z2898" s="5"/>
      <c r="AA2898" s="5"/>
      <c r="AB2898" s="5"/>
      <c r="AC2898" s="5"/>
      <c r="AD2898" s="5"/>
      <c r="AE2898" s="5"/>
      <c r="AF2898" s="5"/>
      <c r="AG2898" s="5"/>
      <c r="AH2898" s="5"/>
      <c r="AI2898" s="5"/>
      <c r="AJ2898" s="5"/>
      <c r="AK2898" s="5"/>
      <c r="AL2898" s="5"/>
      <c r="AM2898" s="5"/>
      <c r="AN2898" s="5"/>
      <c r="AO2898" s="5"/>
      <c r="AP2898" s="5"/>
      <c r="AQ2898" s="5"/>
      <c r="AR2898" s="5"/>
      <c r="AS2898" s="5"/>
      <c r="AT2898" s="5"/>
      <c r="AU2898" s="5"/>
      <c r="AV2898" s="28"/>
      <c r="AW2898" s="28"/>
    </row>
    <row r="2899" spans="2:49" ht="15.6" x14ac:dyDescent="0.3">
      <c r="B2899" s="9"/>
      <c r="C2899" s="9"/>
      <c r="D2899" s="9"/>
      <c r="E2899" s="9"/>
      <c r="F2899" s="9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5"/>
      <c r="Z2899" s="5"/>
      <c r="AA2899" s="5"/>
      <c r="AB2899" s="5"/>
      <c r="AC2899" s="5"/>
      <c r="AD2899" s="5"/>
      <c r="AE2899" s="5"/>
      <c r="AF2899" s="5"/>
      <c r="AG2899" s="5"/>
      <c r="AH2899" s="5"/>
      <c r="AI2899" s="5"/>
      <c r="AJ2899" s="5"/>
      <c r="AK2899" s="5"/>
      <c r="AL2899" s="5"/>
      <c r="AM2899" s="5"/>
      <c r="AN2899" s="5"/>
      <c r="AO2899" s="5"/>
      <c r="AP2899" s="5"/>
      <c r="AQ2899" s="5"/>
      <c r="AR2899" s="5"/>
      <c r="AS2899" s="5"/>
      <c r="AT2899" s="5"/>
      <c r="AU2899" s="5"/>
      <c r="AV2899" s="28"/>
      <c r="AW2899" s="28"/>
    </row>
    <row r="2900" spans="2:49" ht="15.6" x14ac:dyDescent="0.3">
      <c r="B2900" s="9"/>
      <c r="C2900" s="9"/>
      <c r="D2900" s="9"/>
      <c r="E2900" s="9"/>
      <c r="F2900" s="9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5"/>
      <c r="Y2900" s="5"/>
      <c r="Z2900" s="5"/>
      <c r="AA2900" s="5"/>
      <c r="AB2900" s="5"/>
      <c r="AC2900" s="5"/>
      <c r="AD2900" s="5"/>
      <c r="AE2900" s="5"/>
      <c r="AF2900" s="5"/>
      <c r="AG2900" s="5"/>
      <c r="AH2900" s="5"/>
      <c r="AI2900" s="5"/>
      <c r="AJ2900" s="5"/>
      <c r="AK2900" s="5"/>
      <c r="AL2900" s="5"/>
      <c r="AM2900" s="5"/>
      <c r="AN2900" s="5"/>
      <c r="AO2900" s="5"/>
      <c r="AP2900" s="5"/>
      <c r="AQ2900" s="5"/>
      <c r="AR2900" s="5"/>
      <c r="AS2900" s="5"/>
      <c r="AT2900" s="5"/>
      <c r="AU2900" s="5"/>
      <c r="AV2900" s="28"/>
      <c r="AW2900" s="28"/>
    </row>
    <row r="2901" spans="2:49" ht="15.6" x14ac:dyDescent="0.3">
      <c r="B2901" s="9"/>
      <c r="C2901" s="9"/>
      <c r="D2901" s="9"/>
      <c r="E2901" s="9"/>
      <c r="F2901" s="9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5"/>
      <c r="Y2901" s="5"/>
      <c r="Z2901" s="5"/>
      <c r="AA2901" s="5"/>
      <c r="AB2901" s="5"/>
      <c r="AC2901" s="5"/>
      <c r="AD2901" s="5"/>
      <c r="AE2901" s="5"/>
      <c r="AF2901" s="5"/>
      <c r="AG2901" s="5"/>
      <c r="AH2901" s="5"/>
      <c r="AI2901" s="5"/>
      <c r="AJ2901" s="5"/>
      <c r="AK2901" s="5"/>
      <c r="AL2901" s="5"/>
      <c r="AM2901" s="5"/>
      <c r="AN2901" s="5"/>
      <c r="AO2901" s="5"/>
      <c r="AP2901" s="5"/>
      <c r="AQ2901" s="5"/>
      <c r="AR2901" s="5"/>
      <c r="AS2901" s="5"/>
      <c r="AT2901" s="5"/>
      <c r="AU2901" s="5"/>
      <c r="AV2901" s="28"/>
      <c r="AW2901" s="28"/>
    </row>
    <row r="2902" spans="2:49" ht="15.6" x14ac:dyDescent="0.3">
      <c r="B2902" s="9"/>
      <c r="C2902" s="9"/>
      <c r="D2902" s="9"/>
      <c r="E2902" s="9"/>
      <c r="F2902" s="9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5"/>
      <c r="Z2902" s="5"/>
      <c r="AA2902" s="5"/>
      <c r="AB2902" s="5"/>
      <c r="AC2902" s="5"/>
      <c r="AD2902" s="5"/>
      <c r="AE2902" s="5"/>
      <c r="AF2902" s="5"/>
      <c r="AG2902" s="5"/>
      <c r="AH2902" s="5"/>
      <c r="AI2902" s="5"/>
      <c r="AJ2902" s="5"/>
      <c r="AK2902" s="5"/>
      <c r="AL2902" s="5"/>
      <c r="AM2902" s="5"/>
      <c r="AN2902" s="5"/>
      <c r="AO2902" s="5"/>
      <c r="AP2902" s="5"/>
      <c r="AQ2902" s="5"/>
      <c r="AR2902" s="5"/>
      <c r="AS2902" s="5"/>
      <c r="AT2902" s="5"/>
      <c r="AU2902" s="5"/>
      <c r="AV2902" s="28"/>
      <c r="AW2902" s="28"/>
    </row>
    <row r="2903" spans="2:49" ht="15.6" x14ac:dyDescent="0.3">
      <c r="B2903" s="9"/>
      <c r="C2903" s="9"/>
      <c r="D2903" s="9"/>
      <c r="E2903" s="9"/>
      <c r="F2903" s="9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5"/>
      <c r="Z2903" s="5"/>
      <c r="AA2903" s="5"/>
      <c r="AB2903" s="5"/>
      <c r="AC2903" s="5"/>
      <c r="AD2903" s="5"/>
      <c r="AE2903" s="5"/>
      <c r="AF2903" s="5"/>
      <c r="AG2903" s="5"/>
      <c r="AH2903" s="5"/>
      <c r="AI2903" s="5"/>
      <c r="AJ2903" s="5"/>
      <c r="AK2903" s="5"/>
      <c r="AL2903" s="5"/>
      <c r="AM2903" s="5"/>
      <c r="AN2903" s="5"/>
      <c r="AO2903" s="5"/>
      <c r="AP2903" s="5"/>
      <c r="AQ2903" s="5"/>
      <c r="AR2903" s="5"/>
      <c r="AS2903" s="5"/>
      <c r="AT2903" s="5"/>
      <c r="AU2903" s="5"/>
      <c r="AV2903" s="28"/>
      <c r="AW2903" s="28"/>
    </row>
    <row r="2904" spans="2:49" ht="15.6" x14ac:dyDescent="0.3">
      <c r="B2904" s="9"/>
      <c r="C2904" s="9"/>
      <c r="D2904" s="9"/>
      <c r="E2904" s="9"/>
      <c r="F2904" s="9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5"/>
      <c r="Y2904" s="5"/>
      <c r="Z2904" s="5"/>
      <c r="AA2904" s="5"/>
      <c r="AB2904" s="5"/>
      <c r="AC2904" s="5"/>
      <c r="AD2904" s="5"/>
      <c r="AE2904" s="5"/>
      <c r="AF2904" s="5"/>
      <c r="AG2904" s="5"/>
      <c r="AH2904" s="5"/>
      <c r="AI2904" s="5"/>
      <c r="AJ2904" s="5"/>
      <c r="AK2904" s="5"/>
      <c r="AL2904" s="5"/>
      <c r="AM2904" s="5"/>
      <c r="AN2904" s="5"/>
      <c r="AO2904" s="5"/>
      <c r="AP2904" s="5"/>
      <c r="AQ2904" s="5"/>
      <c r="AR2904" s="5"/>
      <c r="AS2904" s="5"/>
      <c r="AT2904" s="5"/>
      <c r="AU2904" s="5"/>
      <c r="AV2904" s="28"/>
      <c r="AW2904" s="28"/>
    </row>
    <row r="2905" spans="2:49" ht="15.6" x14ac:dyDescent="0.3">
      <c r="B2905" s="9"/>
      <c r="C2905" s="9"/>
      <c r="D2905" s="9"/>
      <c r="E2905" s="9"/>
      <c r="F2905" s="9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5"/>
      <c r="Y2905" s="5"/>
      <c r="Z2905" s="5"/>
      <c r="AA2905" s="5"/>
      <c r="AB2905" s="5"/>
      <c r="AC2905" s="5"/>
      <c r="AD2905" s="5"/>
      <c r="AE2905" s="5"/>
      <c r="AF2905" s="5"/>
      <c r="AG2905" s="5"/>
      <c r="AH2905" s="5"/>
      <c r="AI2905" s="5"/>
      <c r="AJ2905" s="5"/>
      <c r="AK2905" s="5"/>
      <c r="AL2905" s="5"/>
      <c r="AM2905" s="5"/>
      <c r="AN2905" s="5"/>
      <c r="AO2905" s="5"/>
      <c r="AP2905" s="5"/>
      <c r="AQ2905" s="5"/>
      <c r="AR2905" s="5"/>
      <c r="AS2905" s="5"/>
      <c r="AT2905" s="5"/>
      <c r="AU2905" s="5"/>
      <c r="AV2905" s="28"/>
      <c r="AW2905" s="28"/>
    </row>
    <row r="2906" spans="2:49" ht="15.6" x14ac:dyDescent="0.3">
      <c r="B2906" s="9"/>
      <c r="C2906" s="9"/>
      <c r="D2906" s="9"/>
      <c r="E2906" s="9"/>
      <c r="F2906" s="9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5"/>
      <c r="Z2906" s="5"/>
      <c r="AA2906" s="5"/>
      <c r="AB2906" s="5"/>
      <c r="AC2906" s="5"/>
      <c r="AD2906" s="5"/>
      <c r="AE2906" s="5"/>
      <c r="AF2906" s="5"/>
      <c r="AG2906" s="5"/>
      <c r="AH2906" s="5"/>
      <c r="AI2906" s="5"/>
      <c r="AJ2906" s="5"/>
      <c r="AK2906" s="5"/>
      <c r="AL2906" s="5"/>
      <c r="AM2906" s="5"/>
      <c r="AN2906" s="5"/>
      <c r="AO2906" s="5"/>
      <c r="AP2906" s="5"/>
      <c r="AQ2906" s="5"/>
      <c r="AR2906" s="5"/>
      <c r="AS2906" s="5"/>
      <c r="AT2906" s="5"/>
      <c r="AU2906" s="5"/>
      <c r="AV2906" s="28"/>
      <c r="AW2906" s="28"/>
    </row>
    <row r="2907" spans="2:49" ht="15.6" x14ac:dyDescent="0.3">
      <c r="B2907" s="9"/>
      <c r="C2907" s="9"/>
      <c r="D2907" s="9"/>
      <c r="E2907" s="9"/>
      <c r="F2907" s="9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5"/>
      <c r="Z2907" s="5"/>
      <c r="AA2907" s="5"/>
      <c r="AB2907" s="5"/>
      <c r="AC2907" s="5"/>
      <c r="AD2907" s="5"/>
      <c r="AE2907" s="5"/>
      <c r="AF2907" s="5"/>
      <c r="AG2907" s="5"/>
      <c r="AH2907" s="5"/>
      <c r="AI2907" s="5"/>
      <c r="AJ2907" s="5"/>
      <c r="AK2907" s="5"/>
      <c r="AL2907" s="5"/>
      <c r="AM2907" s="5"/>
      <c r="AN2907" s="5"/>
      <c r="AO2907" s="5"/>
      <c r="AP2907" s="5"/>
      <c r="AQ2907" s="5"/>
      <c r="AR2907" s="5"/>
      <c r="AS2907" s="5"/>
      <c r="AT2907" s="5"/>
      <c r="AU2907" s="5"/>
      <c r="AV2907" s="28"/>
      <c r="AW2907" s="28"/>
    </row>
    <row r="2908" spans="2:49" ht="15.6" x14ac:dyDescent="0.3">
      <c r="B2908" s="9"/>
      <c r="C2908" s="9"/>
      <c r="D2908" s="9"/>
      <c r="E2908" s="9"/>
      <c r="F2908" s="9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5"/>
      <c r="Z2908" s="5"/>
      <c r="AA2908" s="5"/>
      <c r="AB2908" s="5"/>
      <c r="AC2908" s="5"/>
      <c r="AD2908" s="5"/>
      <c r="AE2908" s="5"/>
      <c r="AF2908" s="5"/>
      <c r="AG2908" s="5"/>
      <c r="AH2908" s="5"/>
      <c r="AI2908" s="5"/>
      <c r="AJ2908" s="5"/>
      <c r="AK2908" s="5"/>
      <c r="AL2908" s="5"/>
      <c r="AM2908" s="5"/>
      <c r="AN2908" s="5"/>
      <c r="AO2908" s="5"/>
      <c r="AP2908" s="5"/>
      <c r="AQ2908" s="5"/>
      <c r="AR2908" s="5"/>
      <c r="AS2908" s="5"/>
      <c r="AT2908" s="5"/>
      <c r="AU2908" s="5"/>
      <c r="AV2908" s="28"/>
      <c r="AW2908" s="28"/>
    </row>
    <row r="2909" spans="2:49" ht="15.6" x14ac:dyDescent="0.3">
      <c r="B2909" s="9"/>
      <c r="C2909" s="9"/>
      <c r="D2909" s="9"/>
      <c r="E2909" s="9"/>
      <c r="F2909" s="9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5"/>
      <c r="Z2909" s="5"/>
      <c r="AA2909" s="5"/>
      <c r="AB2909" s="5"/>
      <c r="AC2909" s="5"/>
      <c r="AD2909" s="5"/>
      <c r="AE2909" s="5"/>
      <c r="AF2909" s="5"/>
      <c r="AG2909" s="5"/>
      <c r="AH2909" s="5"/>
      <c r="AI2909" s="5"/>
      <c r="AJ2909" s="5"/>
      <c r="AK2909" s="5"/>
      <c r="AL2909" s="5"/>
      <c r="AM2909" s="5"/>
      <c r="AN2909" s="5"/>
      <c r="AO2909" s="5"/>
      <c r="AP2909" s="5"/>
      <c r="AQ2909" s="5"/>
      <c r="AR2909" s="5"/>
      <c r="AS2909" s="5"/>
      <c r="AT2909" s="5"/>
      <c r="AU2909" s="5"/>
      <c r="AV2909" s="28"/>
      <c r="AW2909" s="28"/>
    </row>
    <row r="2910" spans="2:49" ht="15.6" x14ac:dyDescent="0.3">
      <c r="B2910" s="9"/>
      <c r="C2910" s="9"/>
      <c r="D2910" s="9"/>
      <c r="E2910" s="9"/>
      <c r="F2910" s="9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5"/>
      <c r="Y2910" s="5"/>
      <c r="Z2910" s="5"/>
      <c r="AA2910" s="5"/>
      <c r="AB2910" s="5"/>
      <c r="AC2910" s="5"/>
      <c r="AD2910" s="5"/>
      <c r="AE2910" s="5"/>
      <c r="AF2910" s="5"/>
      <c r="AG2910" s="5"/>
      <c r="AH2910" s="5"/>
      <c r="AI2910" s="5"/>
      <c r="AJ2910" s="5"/>
      <c r="AK2910" s="5"/>
      <c r="AL2910" s="5"/>
      <c r="AM2910" s="5"/>
      <c r="AN2910" s="5"/>
      <c r="AO2910" s="5"/>
      <c r="AP2910" s="5"/>
      <c r="AQ2910" s="5"/>
      <c r="AR2910" s="5"/>
      <c r="AS2910" s="5"/>
      <c r="AT2910" s="5"/>
      <c r="AU2910" s="5"/>
      <c r="AV2910" s="28"/>
      <c r="AW2910" s="28"/>
    </row>
    <row r="2911" spans="2:49" ht="15.6" x14ac:dyDescent="0.3">
      <c r="B2911" s="9"/>
      <c r="C2911" s="9"/>
      <c r="D2911" s="9"/>
      <c r="E2911" s="9"/>
      <c r="F2911" s="9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5"/>
      <c r="Y2911" s="5"/>
      <c r="Z2911" s="5"/>
      <c r="AA2911" s="5"/>
      <c r="AB2911" s="5"/>
      <c r="AC2911" s="5"/>
      <c r="AD2911" s="5"/>
      <c r="AE2911" s="5"/>
      <c r="AF2911" s="5"/>
      <c r="AG2911" s="5"/>
      <c r="AH2911" s="5"/>
      <c r="AI2911" s="5"/>
      <c r="AJ2911" s="5"/>
      <c r="AK2911" s="5"/>
      <c r="AL2911" s="5"/>
      <c r="AM2911" s="5"/>
      <c r="AN2911" s="5"/>
      <c r="AO2911" s="5"/>
      <c r="AP2911" s="5"/>
      <c r="AQ2911" s="5"/>
      <c r="AR2911" s="5"/>
      <c r="AS2911" s="5"/>
      <c r="AT2911" s="5"/>
      <c r="AU2911" s="5"/>
      <c r="AV2911" s="28"/>
      <c r="AW2911" s="28"/>
    </row>
    <row r="2912" spans="2:49" ht="15.6" x14ac:dyDescent="0.3">
      <c r="B2912" s="9"/>
      <c r="C2912" s="9"/>
      <c r="D2912" s="9"/>
      <c r="E2912" s="9"/>
      <c r="F2912" s="9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5"/>
      <c r="Z2912" s="5"/>
      <c r="AA2912" s="5"/>
      <c r="AB2912" s="5"/>
      <c r="AC2912" s="5"/>
      <c r="AD2912" s="5"/>
      <c r="AE2912" s="5"/>
      <c r="AF2912" s="5"/>
      <c r="AG2912" s="5"/>
      <c r="AH2912" s="5"/>
      <c r="AI2912" s="5"/>
      <c r="AJ2912" s="5"/>
      <c r="AK2912" s="5"/>
      <c r="AL2912" s="5"/>
      <c r="AM2912" s="5"/>
      <c r="AN2912" s="5"/>
      <c r="AO2912" s="5"/>
      <c r="AP2912" s="5"/>
      <c r="AQ2912" s="5"/>
      <c r="AR2912" s="5"/>
      <c r="AS2912" s="5"/>
      <c r="AT2912" s="5"/>
      <c r="AU2912" s="5"/>
      <c r="AV2912" s="28"/>
      <c r="AW2912" s="28"/>
    </row>
    <row r="2913" spans="2:49" ht="15.6" x14ac:dyDescent="0.3">
      <c r="B2913" s="9"/>
      <c r="C2913" s="9"/>
      <c r="D2913" s="9"/>
      <c r="E2913" s="9"/>
      <c r="F2913" s="9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/>
      <c r="AA2913" s="5"/>
      <c r="AB2913" s="5"/>
      <c r="AC2913" s="5"/>
      <c r="AD2913" s="5"/>
      <c r="AE2913" s="5"/>
      <c r="AF2913" s="5"/>
      <c r="AG2913" s="5"/>
      <c r="AH2913" s="5"/>
      <c r="AI2913" s="5"/>
      <c r="AJ2913" s="5"/>
      <c r="AK2913" s="5"/>
      <c r="AL2913" s="5"/>
      <c r="AM2913" s="5"/>
      <c r="AN2913" s="5"/>
      <c r="AO2913" s="5"/>
      <c r="AP2913" s="5"/>
      <c r="AQ2913" s="5"/>
      <c r="AR2913" s="5"/>
      <c r="AS2913" s="5"/>
      <c r="AT2913" s="5"/>
      <c r="AU2913" s="5"/>
      <c r="AV2913" s="28"/>
      <c r="AW2913" s="28"/>
    </row>
    <row r="2914" spans="2:49" ht="15.6" x14ac:dyDescent="0.3">
      <c r="B2914" s="9"/>
      <c r="C2914" s="9"/>
      <c r="D2914" s="9"/>
      <c r="E2914" s="9"/>
      <c r="F2914" s="9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5"/>
      <c r="Z2914" s="5"/>
      <c r="AA2914" s="5"/>
      <c r="AB2914" s="5"/>
      <c r="AC2914" s="5"/>
      <c r="AD2914" s="5"/>
      <c r="AE2914" s="5"/>
      <c r="AF2914" s="5"/>
      <c r="AG2914" s="5"/>
      <c r="AH2914" s="5"/>
      <c r="AI2914" s="5"/>
      <c r="AJ2914" s="5"/>
      <c r="AK2914" s="5"/>
      <c r="AL2914" s="5"/>
      <c r="AM2914" s="5"/>
      <c r="AN2914" s="5"/>
      <c r="AO2914" s="5"/>
      <c r="AP2914" s="5"/>
      <c r="AQ2914" s="5"/>
      <c r="AR2914" s="5"/>
      <c r="AS2914" s="5"/>
      <c r="AT2914" s="5"/>
      <c r="AU2914" s="5"/>
      <c r="AV2914" s="28"/>
      <c r="AW2914" s="28"/>
    </row>
    <row r="2915" spans="2:49" ht="15.6" x14ac:dyDescent="0.3">
      <c r="B2915" s="9"/>
      <c r="C2915" s="9"/>
      <c r="D2915" s="9"/>
      <c r="E2915" s="9"/>
      <c r="F2915" s="9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5"/>
      <c r="Z2915" s="5"/>
      <c r="AA2915" s="5"/>
      <c r="AB2915" s="5"/>
      <c r="AC2915" s="5"/>
      <c r="AD2915" s="5"/>
      <c r="AE2915" s="5"/>
      <c r="AF2915" s="5"/>
      <c r="AG2915" s="5"/>
      <c r="AH2915" s="5"/>
      <c r="AI2915" s="5"/>
      <c r="AJ2915" s="5"/>
      <c r="AK2915" s="5"/>
      <c r="AL2915" s="5"/>
      <c r="AM2915" s="5"/>
      <c r="AN2915" s="5"/>
      <c r="AO2915" s="5"/>
      <c r="AP2915" s="5"/>
      <c r="AQ2915" s="5"/>
      <c r="AR2915" s="5"/>
      <c r="AS2915" s="5"/>
      <c r="AT2915" s="5"/>
      <c r="AU2915" s="5"/>
      <c r="AV2915" s="28"/>
      <c r="AW2915" s="28"/>
    </row>
    <row r="2916" spans="2:49" ht="15.6" x14ac:dyDescent="0.3">
      <c r="B2916" s="9"/>
      <c r="C2916" s="9"/>
      <c r="D2916" s="9"/>
      <c r="E2916" s="9"/>
      <c r="F2916" s="9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5"/>
      <c r="Z2916" s="5"/>
      <c r="AA2916" s="5"/>
      <c r="AB2916" s="5"/>
      <c r="AC2916" s="5"/>
      <c r="AD2916" s="5"/>
      <c r="AE2916" s="5"/>
      <c r="AF2916" s="5"/>
      <c r="AG2916" s="5"/>
      <c r="AH2916" s="5"/>
      <c r="AI2916" s="5"/>
      <c r="AJ2916" s="5"/>
      <c r="AK2916" s="5"/>
      <c r="AL2916" s="5"/>
      <c r="AM2916" s="5"/>
      <c r="AN2916" s="5"/>
      <c r="AO2916" s="5"/>
      <c r="AP2916" s="5"/>
      <c r="AQ2916" s="5"/>
      <c r="AR2916" s="5"/>
      <c r="AS2916" s="5"/>
      <c r="AT2916" s="5"/>
      <c r="AU2916" s="5"/>
      <c r="AV2916" s="28"/>
      <c r="AW2916" s="28"/>
    </row>
    <row r="2917" spans="2:49" ht="15.6" x14ac:dyDescent="0.3">
      <c r="B2917" s="9"/>
      <c r="C2917" s="9"/>
      <c r="D2917" s="9"/>
      <c r="E2917" s="9"/>
      <c r="F2917" s="9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5"/>
      <c r="Z2917" s="5"/>
      <c r="AA2917" s="5"/>
      <c r="AB2917" s="5"/>
      <c r="AC2917" s="5"/>
      <c r="AD2917" s="5"/>
      <c r="AE2917" s="5"/>
      <c r="AF2917" s="5"/>
      <c r="AG2917" s="5"/>
      <c r="AH2917" s="5"/>
      <c r="AI2917" s="5"/>
      <c r="AJ2917" s="5"/>
      <c r="AK2917" s="5"/>
      <c r="AL2917" s="5"/>
      <c r="AM2917" s="5"/>
      <c r="AN2917" s="5"/>
      <c r="AO2917" s="5"/>
      <c r="AP2917" s="5"/>
      <c r="AQ2917" s="5"/>
      <c r="AR2917" s="5"/>
      <c r="AS2917" s="5"/>
      <c r="AT2917" s="5"/>
      <c r="AU2917" s="5"/>
      <c r="AV2917" s="28"/>
      <c r="AW2917" s="28"/>
    </row>
    <row r="2918" spans="2:49" ht="15.6" x14ac:dyDescent="0.3">
      <c r="B2918" s="9"/>
      <c r="C2918" s="9"/>
      <c r="D2918" s="9"/>
      <c r="E2918" s="9"/>
      <c r="F2918" s="9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5"/>
      <c r="Z2918" s="5"/>
      <c r="AA2918" s="5"/>
      <c r="AB2918" s="5"/>
      <c r="AC2918" s="5"/>
      <c r="AD2918" s="5"/>
      <c r="AE2918" s="5"/>
      <c r="AF2918" s="5"/>
      <c r="AG2918" s="5"/>
      <c r="AH2918" s="5"/>
      <c r="AI2918" s="5"/>
      <c r="AJ2918" s="5"/>
      <c r="AK2918" s="5"/>
      <c r="AL2918" s="5"/>
      <c r="AM2918" s="5"/>
      <c r="AN2918" s="5"/>
      <c r="AO2918" s="5"/>
      <c r="AP2918" s="5"/>
      <c r="AQ2918" s="5"/>
      <c r="AR2918" s="5"/>
      <c r="AS2918" s="5"/>
      <c r="AT2918" s="5"/>
      <c r="AU2918" s="5"/>
      <c r="AV2918" s="28"/>
      <c r="AW2918" s="28"/>
    </row>
    <row r="2919" spans="2:49" ht="15.6" x14ac:dyDescent="0.3">
      <c r="B2919" s="9"/>
      <c r="C2919" s="9"/>
      <c r="D2919" s="9"/>
      <c r="E2919" s="9"/>
      <c r="F2919" s="9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5"/>
      <c r="Z2919" s="5"/>
      <c r="AA2919" s="5"/>
      <c r="AB2919" s="5"/>
      <c r="AC2919" s="5"/>
      <c r="AD2919" s="5"/>
      <c r="AE2919" s="5"/>
      <c r="AF2919" s="5"/>
      <c r="AG2919" s="5"/>
      <c r="AH2919" s="5"/>
      <c r="AI2919" s="5"/>
      <c r="AJ2919" s="5"/>
      <c r="AK2919" s="5"/>
      <c r="AL2919" s="5"/>
      <c r="AM2919" s="5"/>
      <c r="AN2919" s="5"/>
      <c r="AO2919" s="5"/>
      <c r="AP2919" s="5"/>
      <c r="AQ2919" s="5"/>
      <c r="AR2919" s="5"/>
      <c r="AS2919" s="5"/>
      <c r="AT2919" s="5"/>
      <c r="AU2919" s="5"/>
      <c r="AV2919" s="28"/>
      <c r="AW2919" s="28"/>
    </row>
    <row r="2920" spans="2:49" ht="15.6" x14ac:dyDescent="0.3">
      <c r="B2920" s="9"/>
      <c r="C2920" s="9"/>
      <c r="D2920" s="9"/>
      <c r="E2920" s="9"/>
      <c r="F2920" s="9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5"/>
      <c r="Z2920" s="5"/>
      <c r="AA2920" s="5"/>
      <c r="AB2920" s="5"/>
      <c r="AC2920" s="5"/>
      <c r="AD2920" s="5"/>
      <c r="AE2920" s="5"/>
      <c r="AF2920" s="5"/>
      <c r="AG2920" s="5"/>
      <c r="AH2920" s="5"/>
      <c r="AI2920" s="5"/>
      <c r="AJ2920" s="5"/>
      <c r="AK2920" s="5"/>
      <c r="AL2920" s="5"/>
      <c r="AM2920" s="5"/>
      <c r="AN2920" s="5"/>
      <c r="AO2920" s="5"/>
      <c r="AP2920" s="5"/>
      <c r="AQ2920" s="5"/>
      <c r="AR2920" s="5"/>
      <c r="AS2920" s="5"/>
      <c r="AT2920" s="5"/>
      <c r="AU2920" s="5"/>
      <c r="AV2920" s="28"/>
      <c r="AW2920" s="28"/>
    </row>
    <row r="2921" spans="2:49" ht="15.6" x14ac:dyDescent="0.3">
      <c r="B2921" s="9"/>
      <c r="C2921" s="9"/>
      <c r="D2921" s="9"/>
      <c r="E2921" s="9"/>
      <c r="F2921" s="9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5"/>
      <c r="Z2921" s="5"/>
      <c r="AA2921" s="5"/>
      <c r="AB2921" s="5"/>
      <c r="AC2921" s="5"/>
      <c r="AD2921" s="5"/>
      <c r="AE2921" s="5"/>
      <c r="AF2921" s="5"/>
      <c r="AG2921" s="5"/>
      <c r="AH2921" s="5"/>
      <c r="AI2921" s="5"/>
      <c r="AJ2921" s="5"/>
      <c r="AK2921" s="5"/>
      <c r="AL2921" s="5"/>
      <c r="AM2921" s="5"/>
      <c r="AN2921" s="5"/>
      <c r="AO2921" s="5"/>
      <c r="AP2921" s="5"/>
      <c r="AQ2921" s="5"/>
      <c r="AR2921" s="5"/>
      <c r="AS2921" s="5"/>
      <c r="AT2921" s="5"/>
      <c r="AU2921" s="5"/>
      <c r="AV2921" s="28"/>
      <c r="AW2921" s="28"/>
    </row>
    <row r="2922" spans="2:49" ht="15.6" x14ac:dyDescent="0.3">
      <c r="B2922" s="9"/>
      <c r="C2922" s="9"/>
      <c r="D2922" s="9"/>
      <c r="E2922" s="9"/>
      <c r="F2922" s="9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5"/>
      <c r="Y2922" s="5"/>
      <c r="Z2922" s="5"/>
      <c r="AA2922" s="5"/>
      <c r="AB2922" s="5"/>
      <c r="AC2922" s="5"/>
      <c r="AD2922" s="5"/>
      <c r="AE2922" s="5"/>
      <c r="AF2922" s="5"/>
      <c r="AG2922" s="5"/>
      <c r="AH2922" s="5"/>
      <c r="AI2922" s="5"/>
      <c r="AJ2922" s="5"/>
      <c r="AK2922" s="5"/>
      <c r="AL2922" s="5"/>
      <c r="AM2922" s="5"/>
      <c r="AN2922" s="5"/>
      <c r="AO2922" s="5"/>
      <c r="AP2922" s="5"/>
      <c r="AQ2922" s="5"/>
      <c r="AR2922" s="5"/>
      <c r="AS2922" s="5"/>
      <c r="AT2922" s="5"/>
      <c r="AU2922" s="5"/>
      <c r="AV2922" s="28"/>
      <c r="AW2922" s="28"/>
    </row>
    <row r="2923" spans="2:49" ht="15.6" x14ac:dyDescent="0.3">
      <c r="B2923" s="9"/>
      <c r="C2923" s="9"/>
      <c r="D2923" s="9"/>
      <c r="E2923" s="9"/>
      <c r="F2923" s="9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5"/>
      <c r="Y2923" s="5"/>
      <c r="Z2923" s="5"/>
      <c r="AA2923" s="5"/>
      <c r="AB2923" s="5"/>
      <c r="AC2923" s="5"/>
      <c r="AD2923" s="5"/>
      <c r="AE2923" s="5"/>
      <c r="AF2923" s="5"/>
      <c r="AG2923" s="5"/>
      <c r="AH2923" s="5"/>
      <c r="AI2923" s="5"/>
      <c r="AJ2923" s="5"/>
      <c r="AK2923" s="5"/>
      <c r="AL2923" s="5"/>
      <c r="AM2923" s="5"/>
      <c r="AN2923" s="5"/>
      <c r="AO2923" s="5"/>
      <c r="AP2923" s="5"/>
      <c r="AQ2923" s="5"/>
      <c r="AR2923" s="5"/>
      <c r="AS2923" s="5"/>
      <c r="AT2923" s="5"/>
      <c r="AU2923" s="5"/>
      <c r="AV2923" s="28"/>
      <c r="AW2923" s="28"/>
    </row>
    <row r="2924" spans="2:49" ht="15.6" x14ac:dyDescent="0.3">
      <c r="B2924" s="9"/>
      <c r="C2924" s="9"/>
      <c r="D2924" s="9"/>
      <c r="E2924" s="9"/>
      <c r="F2924" s="9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5"/>
      <c r="Y2924" s="5"/>
      <c r="Z2924" s="5"/>
      <c r="AA2924" s="5"/>
      <c r="AB2924" s="5"/>
      <c r="AC2924" s="5"/>
      <c r="AD2924" s="5"/>
      <c r="AE2924" s="5"/>
      <c r="AF2924" s="5"/>
      <c r="AG2924" s="5"/>
      <c r="AH2924" s="5"/>
      <c r="AI2924" s="5"/>
      <c r="AJ2924" s="5"/>
      <c r="AK2924" s="5"/>
      <c r="AL2924" s="5"/>
      <c r="AM2924" s="5"/>
      <c r="AN2924" s="5"/>
      <c r="AO2924" s="5"/>
      <c r="AP2924" s="5"/>
      <c r="AQ2924" s="5"/>
      <c r="AR2924" s="5"/>
      <c r="AS2924" s="5"/>
      <c r="AT2924" s="5"/>
      <c r="AU2924" s="5"/>
      <c r="AV2924" s="28"/>
      <c r="AW2924" s="28"/>
    </row>
    <row r="2925" spans="2:49" ht="15.6" x14ac:dyDescent="0.3">
      <c r="B2925" s="9"/>
      <c r="C2925" s="9"/>
      <c r="D2925" s="9"/>
      <c r="E2925" s="9"/>
      <c r="F2925" s="9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5"/>
      <c r="Y2925" s="5"/>
      <c r="Z2925" s="5"/>
      <c r="AA2925" s="5"/>
      <c r="AB2925" s="5"/>
      <c r="AC2925" s="5"/>
      <c r="AD2925" s="5"/>
      <c r="AE2925" s="5"/>
      <c r="AF2925" s="5"/>
      <c r="AG2925" s="5"/>
      <c r="AH2925" s="5"/>
      <c r="AI2925" s="5"/>
      <c r="AJ2925" s="5"/>
      <c r="AK2925" s="5"/>
      <c r="AL2925" s="5"/>
      <c r="AM2925" s="5"/>
      <c r="AN2925" s="5"/>
      <c r="AO2925" s="5"/>
      <c r="AP2925" s="5"/>
      <c r="AQ2925" s="5"/>
      <c r="AR2925" s="5"/>
      <c r="AS2925" s="5"/>
      <c r="AT2925" s="5"/>
      <c r="AU2925" s="5"/>
      <c r="AV2925" s="28"/>
      <c r="AW2925" s="28"/>
    </row>
    <row r="2926" spans="2:49" ht="15.6" x14ac:dyDescent="0.3">
      <c r="B2926" s="9"/>
      <c r="C2926" s="9"/>
      <c r="D2926" s="9"/>
      <c r="E2926" s="9"/>
      <c r="F2926" s="9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  <c r="AA2926" s="5"/>
      <c r="AB2926" s="5"/>
      <c r="AC2926" s="5"/>
      <c r="AD2926" s="5"/>
      <c r="AE2926" s="5"/>
      <c r="AF2926" s="5"/>
      <c r="AG2926" s="5"/>
      <c r="AH2926" s="5"/>
      <c r="AI2926" s="5"/>
      <c r="AJ2926" s="5"/>
      <c r="AK2926" s="5"/>
      <c r="AL2926" s="5"/>
      <c r="AM2926" s="5"/>
      <c r="AN2926" s="5"/>
      <c r="AO2926" s="5"/>
      <c r="AP2926" s="5"/>
      <c r="AQ2926" s="5"/>
      <c r="AR2926" s="5"/>
      <c r="AS2926" s="5"/>
      <c r="AT2926" s="5"/>
      <c r="AU2926" s="5"/>
      <c r="AV2926" s="28"/>
      <c r="AW2926" s="28"/>
    </row>
    <row r="2927" spans="2:49" ht="15.6" x14ac:dyDescent="0.3">
      <c r="B2927" s="9"/>
      <c r="C2927" s="9"/>
      <c r="D2927" s="9"/>
      <c r="E2927" s="9"/>
      <c r="F2927" s="9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  <c r="AA2927" s="5"/>
      <c r="AB2927" s="5"/>
      <c r="AC2927" s="5"/>
      <c r="AD2927" s="5"/>
      <c r="AE2927" s="5"/>
      <c r="AF2927" s="5"/>
      <c r="AG2927" s="5"/>
      <c r="AH2927" s="5"/>
      <c r="AI2927" s="5"/>
      <c r="AJ2927" s="5"/>
      <c r="AK2927" s="5"/>
      <c r="AL2927" s="5"/>
      <c r="AM2927" s="5"/>
      <c r="AN2927" s="5"/>
      <c r="AO2927" s="5"/>
      <c r="AP2927" s="5"/>
      <c r="AQ2927" s="5"/>
      <c r="AR2927" s="5"/>
      <c r="AS2927" s="5"/>
      <c r="AT2927" s="5"/>
      <c r="AU2927" s="5"/>
      <c r="AV2927" s="28"/>
      <c r="AW2927" s="28"/>
    </row>
    <row r="2928" spans="2:49" ht="15.6" x14ac:dyDescent="0.3">
      <c r="B2928" s="9"/>
      <c r="C2928" s="9"/>
      <c r="D2928" s="9"/>
      <c r="E2928" s="9"/>
      <c r="F2928" s="9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5"/>
      <c r="Y2928" s="5"/>
      <c r="Z2928" s="5"/>
      <c r="AA2928" s="5"/>
      <c r="AB2928" s="5"/>
      <c r="AC2928" s="5"/>
      <c r="AD2928" s="5"/>
      <c r="AE2928" s="5"/>
      <c r="AF2928" s="5"/>
      <c r="AG2928" s="5"/>
      <c r="AH2928" s="5"/>
      <c r="AI2928" s="5"/>
      <c r="AJ2928" s="5"/>
      <c r="AK2928" s="5"/>
      <c r="AL2928" s="5"/>
      <c r="AM2928" s="5"/>
      <c r="AN2928" s="5"/>
      <c r="AO2928" s="5"/>
      <c r="AP2928" s="5"/>
      <c r="AQ2928" s="5"/>
      <c r="AR2928" s="5"/>
      <c r="AS2928" s="5"/>
      <c r="AT2928" s="5"/>
      <c r="AU2928" s="5"/>
      <c r="AV2928" s="28"/>
      <c r="AW2928" s="28"/>
    </row>
    <row r="2929" spans="2:49" ht="15.6" x14ac:dyDescent="0.3">
      <c r="B2929" s="9"/>
      <c r="C2929" s="9"/>
      <c r="D2929" s="9"/>
      <c r="E2929" s="9"/>
      <c r="F2929" s="9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5"/>
      <c r="Y2929" s="5"/>
      <c r="Z2929" s="5"/>
      <c r="AA2929" s="5"/>
      <c r="AB2929" s="5"/>
      <c r="AC2929" s="5"/>
      <c r="AD2929" s="5"/>
      <c r="AE2929" s="5"/>
      <c r="AF2929" s="5"/>
      <c r="AG2929" s="5"/>
      <c r="AH2929" s="5"/>
      <c r="AI2929" s="5"/>
      <c r="AJ2929" s="5"/>
      <c r="AK2929" s="5"/>
      <c r="AL2929" s="5"/>
      <c r="AM2929" s="5"/>
      <c r="AN2929" s="5"/>
      <c r="AO2929" s="5"/>
      <c r="AP2929" s="5"/>
      <c r="AQ2929" s="5"/>
      <c r="AR2929" s="5"/>
      <c r="AS2929" s="5"/>
      <c r="AT2929" s="5"/>
      <c r="AU2929" s="5"/>
      <c r="AV2929" s="28"/>
      <c r="AW2929" s="28"/>
    </row>
    <row r="2930" spans="2:49" ht="15.6" x14ac:dyDescent="0.3">
      <c r="B2930" s="9"/>
      <c r="C2930" s="9"/>
      <c r="D2930" s="9"/>
      <c r="E2930" s="9"/>
      <c r="F2930" s="9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5"/>
      <c r="Z2930" s="5"/>
      <c r="AA2930" s="5"/>
      <c r="AB2930" s="5"/>
      <c r="AC2930" s="5"/>
      <c r="AD2930" s="5"/>
      <c r="AE2930" s="5"/>
      <c r="AF2930" s="5"/>
      <c r="AG2930" s="5"/>
      <c r="AH2930" s="5"/>
      <c r="AI2930" s="5"/>
      <c r="AJ2930" s="5"/>
      <c r="AK2930" s="5"/>
      <c r="AL2930" s="5"/>
      <c r="AM2930" s="5"/>
      <c r="AN2930" s="5"/>
      <c r="AO2930" s="5"/>
      <c r="AP2930" s="5"/>
      <c r="AQ2930" s="5"/>
      <c r="AR2930" s="5"/>
      <c r="AS2930" s="5"/>
      <c r="AT2930" s="5"/>
      <c r="AU2930" s="5"/>
      <c r="AV2930" s="28"/>
      <c r="AW2930" s="28"/>
    </row>
    <row r="2931" spans="2:49" ht="15.6" x14ac:dyDescent="0.3">
      <c r="B2931" s="9"/>
      <c r="C2931" s="9"/>
      <c r="D2931" s="9"/>
      <c r="E2931" s="9"/>
      <c r="F2931" s="9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5"/>
      <c r="Z2931" s="5"/>
      <c r="AA2931" s="5"/>
      <c r="AB2931" s="5"/>
      <c r="AC2931" s="5"/>
      <c r="AD2931" s="5"/>
      <c r="AE2931" s="5"/>
      <c r="AF2931" s="5"/>
      <c r="AG2931" s="5"/>
      <c r="AH2931" s="5"/>
      <c r="AI2931" s="5"/>
      <c r="AJ2931" s="5"/>
      <c r="AK2931" s="5"/>
      <c r="AL2931" s="5"/>
      <c r="AM2931" s="5"/>
      <c r="AN2931" s="5"/>
      <c r="AO2931" s="5"/>
      <c r="AP2931" s="5"/>
      <c r="AQ2931" s="5"/>
      <c r="AR2931" s="5"/>
      <c r="AS2931" s="5"/>
      <c r="AT2931" s="5"/>
      <c r="AU2931" s="5"/>
      <c r="AV2931" s="28"/>
      <c r="AW2931" s="28"/>
    </row>
    <row r="2932" spans="2:49" ht="15.6" x14ac:dyDescent="0.3">
      <c r="B2932" s="9"/>
      <c r="C2932" s="9"/>
      <c r="D2932" s="9"/>
      <c r="E2932" s="9"/>
      <c r="F2932" s="9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5"/>
      <c r="Y2932" s="5"/>
      <c r="Z2932" s="5"/>
      <c r="AA2932" s="5"/>
      <c r="AB2932" s="5"/>
      <c r="AC2932" s="5"/>
      <c r="AD2932" s="5"/>
      <c r="AE2932" s="5"/>
      <c r="AF2932" s="5"/>
      <c r="AG2932" s="5"/>
      <c r="AH2932" s="5"/>
      <c r="AI2932" s="5"/>
      <c r="AJ2932" s="5"/>
      <c r="AK2932" s="5"/>
      <c r="AL2932" s="5"/>
      <c r="AM2932" s="5"/>
      <c r="AN2932" s="5"/>
      <c r="AO2932" s="5"/>
      <c r="AP2932" s="5"/>
      <c r="AQ2932" s="5"/>
      <c r="AR2932" s="5"/>
      <c r="AS2932" s="5"/>
      <c r="AT2932" s="5"/>
      <c r="AU2932" s="5"/>
      <c r="AV2932" s="28"/>
      <c r="AW2932" s="28"/>
    </row>
    <row r="2933" spans="2:49" ht="15.6" x14ac:dyDescent="0.3">
      <c r="B2933" s="9"/>
      <c r="C2933" s="9"/>
      <c r="D2933" s="9"/>
      <c r="E2933" s="9"/>
      <c r="F2933" s="9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5"/>
      <c r="Y2933" s="5"/>
      <c r="Z2933" s="5"/>
      <c r="AA2933" s="5"/>
      <c r="AB2933" s="5"/>
      <c r="AC2933" s="5"/>
      <c r="AD2933" s="5"/>
      <c r="AE2933" s="5"/>
      <c r="AF2933" s="5"/>
      <c r="AG2933" s="5"/>
      <c r="AH2933" s="5"/>
      <c r="AI2933" s="5"/>
      <c r="AJ2933" s="5"/>
      <c r="AK2933" s="5"/>
      <c r="AL2933" s="5"/>
      <c r="AM2933" s="5"/>
      <c r="AN2933" s="5"/>
      <c r="AO2933" s="5"/>
      <c r="AP2933" s="5"/>
      <c r="AQ2933" s="5"/>
      <c r="AR2933" s="5"/>
      <c r="AS2933" s="5"/>
      <c r="AT2933" s="5"/>
      <c r="AU2933" s="5"/>
      <c r="AV2933" s="28"/>
      <c r="AW2933" s="28"/>
    </row>
    <row r="2934" spans="2:49" ht="15.6" x14ac:dyDescent="0.3">
      <c r="B2934" s="9"/>
      <c r="C2934" s="9"/>
      <c r="D2934" s="9"/>
      <c r="E2934" s="9"/>
      <c r="F2934" s="9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5"/>
      <c r="Y2934" s="5"/>
      <c r="Z2934" s="5"/>
      <c r="AA2934" s="5"/>
      <c r="AB2934" s="5"/>
      <c r="AC2934" s="5"/>
      <c r="AD2934" s="5"/>
      <c r="AE2934" s="5"/>
      <c r="AF2934" s="5"/>
      <c r="AG2934" s="5"/>
      <c r="AH2934" s="5"/>
      <c r="AI2934" s="5"/>
      <c r="AJ2934" s="5"/>
      <c r="AK2934" s="5"/>
      <c r="AL2934" s="5"/>
      <c r="AM2934" s="5"/>
      <c r="AN2934" s="5"/>
      <c r="AO2934" s="5"/>
      <c r="AP2934" s="5"/>
      <c r="AQ2934" s="5"/>
      <c r="AR2934" s="5"/>
      <c r="AS2934" s="5"/>
      <c r="AT2934" s="5"/>
      <c r="AU2934" s="5"/>
      <c r="AV2934" s="28"/>
      <c r="AW2934" s="28"/>
    </row>
    <row r="2935" spans="2:49" ht="15.6" x14ac:dyDescent="0.3">
      <c r="B2935" s="9"/>
      <c r="C2935" s="9"/>
      <c r="D2935" s="9"/>
      <c r="E2935" s="9"/>
      <c r="F2935" s="9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5"/>
      <c r="Y2935" s="5"/>
      <c r="Z2935" s="5"/>
      <c r="AA2935" s="5"/>
      <c r="AB2935" s="5"/>
      <c r="AC2935" s="5"/>
      <c r="AD2935" s="5"/>
      <c r="AE2935" s="5"/>
      <c r="AF2935" s="5"/>
      <c r="AG2935" s="5"/>
      <c r="AH2935" s="5"/>
      <c r="AI2935" s="5"/>
      <c r="AJ2935" s="5"/>
      <c r="AK2935" s="5"/>
      <c r="AL2935" s="5"/>
      <c r="AM2935" s="5"/>
      <c r="AN2935" s="5"/>
      <c r="AO2935" s="5"/>
      <c r="AP2935" s="5"/>
      <c r="AQ2935" s="5"/>
      <c r="AR2935" s="5"/>
      <c r="AS2935" s="5"/>
      <c r="AT2935" s="5"/>
      <c r="AU2935" s="5"/>
      <c r="AV2935" s="28"/>
      <c r="AW2935" s="28"/>
    </row>
    <row r="2936" spans="2:49" ht="15.6" x14ac:dyDescent="0.3">
      <c r="B2936" s="9"/>
      <c r="C2936" s="9"/>
      <c r="D2936" s="9"/>
      <c r="E2936" s="9"/>
      <c r="F2936" s="9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/>
      <c r="AA2936" s="5"/>
      <c r="AB2936" s="5"/>
      <c r="AC2936" s="5"/>
      <c r="AD2936" s="5"/>
      <c r="AE2936" s="5"/>
      <c r="AF2936" s="5"/>
      <c r="AG2936" s="5"/>
      <c r="AH2936" s="5"/>
      <c r="AI2936" s="5"/>
      <c r="AJ2936" s="5"/>
      <c r="AK2936" s="5"/>
      <c r="AL2936" s="5"/>
      <c r="AM2936" s="5"/>
      <c r="AN2936" s="5"/>
      <c r="AO2936" s="5"/>
      <c r="AP2936" s="5"/>
      <c r="AQ2936" s="5"/>
      <c r="AR2936" s="5"/>
      <c r="AS2936" s="5"/>
      <c r="AT2936" s="5"/>
      <c r="AU2936" s="5"/>
      <c r="AV2936" s="28"/>
      <c r="AW2936" s="28"/>
    </row>
    <row r="2937" spans="2:49" ht="15.6" x14ac:dyDescent="0.3">
      <c r="B2937" s="9"/>
      <c r="C2937" s="9"/>
      <c r="D2937" s="9"/>
      <c r="E2937" s="9"/>
      <c r="F2937" s="9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5"/>
      <c r="Z2937" s="5"/>
      <c r="AA2937" s="5"/>
      <c r="AB2937" s="5"/>
      <c r="AC2937" s="5"/>
      <c r="AD2937" s="5"/>
      <c r="AE2937" s="5"/>
      <c r="AF2937" s="5"/>
      <c r="AG2937" s="5"/>
      <c r="AH2937" s="5"/>
      <c r="AI2937" s="5"/>
      <c r="AJ2937" s="5"/>
      <c r="AK2937" s="5"/>
      <c r="AL2937" s="5"/>
      <c r="AM2937" s="5"/>
      <c r="AN2937" s="5"/>
      <c r="AO2937" s="5"/>
      <c r="AP2937" s="5"/>
      <c r="AQ2937" s="5"/>
      <c r="AR2937" s="5"/>
      <c r="AS2937" s="5"/>
      <c r="AT2937" s="5"/>
      <c r="AU2937" s="5"/>
      <c r="AV2937" s="28"/>
      <c r="AW2937" s="28"/>
    </row>
    <row r="2938" spans="2:49" ht="15.6" x14ac:dyDescent="0.3">
      <c r="B2938" s="9"/>
      <c r="C2938" s="9"/>
      <c r="D2938" s="9"/>
      <c r="E2938" s="9"/>
      <c r="F2938" s="9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5"/>
      <c r="Y2938" s="5"/>
      <c r="Z2938" s="5"/>
      <c r="AA2938" s="5"/>
      <c r="AB2938" s="5"/>
      <c r="AC2938" s="5"/>
      <c r="AD2938" s="5"/>
      <c r="AE2938" s="5"/>
      <c r="AF2938" s="5"/>
      <c r="AG2938" s="5"/>
      <c r="AH2938" s="5"/>
      <c r="AI2938" s="5"/>
      <c r="AJ2938" s="5"/>
      <c r="AK2938" s="5"/>
      <c r="AL2938" s="5"/>
      <c r="AM2938" s="5"/>
      <c r="AN2938" s="5"/>
      <c r="AO2938" s="5"/>
      <c r="AP2938" s="5"/>
      <c r="AQ2938" s="5"/>
      <c r="AR2938" s="5"/>
      <c r="AS2938" s="5"/>
      <c r="AT2938" s="5"/>
      <c r="AU2938" s="5"/>
      <c r="AV2938" s="28"/>
      <c r="AW2938" s="28"/>
    </row>
    <row r="2939" spans="2:49" ht="15.6" x14ac:dyDescent="0.3">
      <c r="B2939" s="9"/>
      <c r="C2939" s="9"/>
      <c r="D2939" s="9"/>
      <c r="E2939" s="9"/>
      <c r="F2939" s="9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5"/>
      <c r="Y2939" s="5"/>
      <c r="Z2939" s="5"/>
      <c r="AA2939" s="5"/>
      <c r="AB2939" s="5"/>
      <c r="AC2939" s="5"/>
      <c r="AD2939" s="5"/>
      <c r="AE2939" s="5"/>
      <c r="AF2939" s="5"/>
      <c r="AG2939" s="5"/>
      <c r="AH2939" s="5"/>
      <c r="AI2939" s="5"/>
      <c r="AJ2939" s="5"/>
      <c r="AK2939" s="5"/>
      <c r="AL2939" s="5"/>
      <c r="AM2939" s="5"/>
      <c r="AN2939" s="5"/>
      <c r="AO2939" s="5"/>
      <c r="AP2939" s="5"/>
      <c r="AQ2939" s="5"/>
      <c r="AR2939" s="5"/>
      <c r="AS2939" s="5"/>
      <c r="AT2939" s="5"/>
      <c r="AU2939" s="5"/>
      <c r="AV2939" s="28"/>
      <c r="AW2939" s="28"/>
    </row>
    <row r="2940" spans="2:49" ht="15.6" x14ac:dyDescent="0.3">
      <c r="B2940" s="9"/>
      <c r="C2940" s="9"/>
      <c r="D2940" s="9"/>
      <c r="E2940" s="9"/>
      <c r="F2940" s="9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5"/>
      <c r="Y2940" s="5"/>
      <c r="Z2940" s="5"/>
      <c r="AA2940" s="5"/>
      <c r="AB2940" s="5"/>
      <c r="AC2940" s="5"/>
      <c r="AD2940" s="5"/>
      <c r="AE2940" s="5"/>
      <c r="AF2940" s="5"/>
      <c r="AG2940" s="5"/>
      <c r="AH2940" s="5"/>
      <c r="AI2940" s="5"/>
      <c r="AJ2940" s="5"/>
      <c r="AK2940" s="5"/>
      <c r="AL2940" s="5"/>
      <c r="AM2940" s="5"/>
      <c r="AN2940" s="5"/>
      <c r="AO2940" s="5"/>
      <c r="AP2940" s="5"/>
      <c r="AQ2940" s="5"/>
      <c r="AR2940" s="5"/>
      <c r="AS2940" s="5"/>
      <c r="AT2940" s="5"/>
      <c r="AU2940" s="5"/>
      <c r="AV2940" s="28"/>
      <c r="AW2940" s="28"/>
    </row>
    <row r="2941" spans="2:49" ht="15.6" x14ac:dyDescent="0.3">
      <c r="B2941" s="9"/>
      <c r="C2941" s="9"/>
      <c r="D2941" s="9"/>
      <c r="E2941" s="9"/>
      <c r="F2941" s="9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5"/>
      <c r="Y2941" s="5"/>
      <c r="Z2941" s="5"/>
      <c r="AA2941" s="5"/>
      <c r="AB2941" s="5"/>
      <c r="AC2941" s="5"/>
      <c r="AD2941" s="5"/>
      <c r="AE2941" s="5"/>
      <c r="AF2941" s="5"/>
      <c r="AG2941" s="5"/>
      <c r="AH2941" s="5"/>
      <c r="AI2941" s="5"/>
      <c r="AJ2941" s="5"/>
      <c r="AK2941" s="5"/>
      <c r="AL2941" s="5"/>
      <c r="AM2941" s="5"/>
      <c r="AN2941" s="5"/>
      <c r="AO2941" s="5"/>
      <c r="AP2941" s="5"/>
      <c r="AQ2941" s="5"/>
      <c r="AR2941" s="5"/>
      <c r="AS2941" s="5"/>
      <c r="AT2941" s="5"/>
      <c r="AU2941" s="5"/>
      <c r="AV2941" s="28"/>
      <c r="AW2941" s="28"/>
    </row>
    <row r="2942" spans="2:49" ht="15.6" x14ac:dyDescent="0.3">
      <c r="B2942" s="9"/>
      <c r="C2942" s="9"/>
      <c r="D2942" s="9"/>
      <c r="E2942" s="9"/>
      <c r="F2942" s="9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5"/>
      <c r="Y2942" s="5"/>
      <c r="Z2942" s="5"/>
      <c r="AA2942" s="5"/>
      <c r="AB2942" s="5"/>
      <c r="AC2942" s="5"/>
      <c r="AD2942" s="5"/>
      <c r="AE2942" s="5"/>
      <c r="AF2942" s="5"/>
      <c r="AG2942" s="5"/>
      <c r="AH2942" s="5"/>
      <c r="AI2942" s="5"/>
      <c r="AJ2942" s="5"/>
      <c r="AK2942" s="5"/>
      <c r="AL2942" s="5"/>
      <c r="AM2942" s="5"/>
      <c r="AN2942" s="5"/>
      <c r="AO2942" s="5"/>
      <c r="AP2942" s="5"/>
      <c r="AQ2942" s="5"/>
      <c r="AR2942" s="5"/>
      <c r="AS2942" s="5"/>
      <c r="AT2942" s="5"/>
      <c r="AU2942" s="5"/>
      <c r="AV2942" s="28"/>
      <c r="AW2942" s="28"/>
    </row>
    <row r="2943" spans="2:49" ht="15.6" x14ac:dyDescent="0.3">
      <c r="B2943" s="9"/>
      <c r="C2943" s="9"/>
      <c r="D2943" s="9"/>
      <c r="E2943" s="9"/>
      <c r="F2943" s="9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5"/>
      <c r="Y2943" s="5"/>
      <c r="Z2943" s="5"/>
      <c r="AA2943" s="5"/>
      <c r="AB2943" s="5"/>
      <c r="AC2943" s="5"/>
      <c r="AD2943" s="5"/>
      <c r="AE2943" s="5"/>
      <c r="AF2943" s="5"/>
      <c r="AG2943" s="5"/>
      <c r="AH2943" s="5"/>
      <c r="AI2943" s="5"/>
      <c r="AJ2943" s="5"/>
      <c r="AK2943" s="5"/>
      <c r="AL2943" s="5"/>
      <c r="AM2943" s="5"/>
      <c r="AN2943" s="5"/>
      <c r="AO2943" s="5"/>
      <c r="AP2943" s="5"/>
      <c r="AQ2943" s="5"/>
      <c r="AR2943" s="5"/>
      <c r="AS2943" s="5"/>
      <c r="AT2943" s="5"/>
      <c r="AU2943" s="5"/>
      <c r="AV2943" s="28"/>
      <c r="AW2943" s="28"/>
    </row>
    <row r="2944" spans="2:49" ht="15.6" x14ac:dyDescent="0.3">
      <c r="B2944" s="9"/>
      <c r="C2944" s="9"/>
      <c r="D2944" s="9"/>
      <c r="E2944" s="9"/>
      <c r="F2944" s="9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5"/>
      <c r="Y2944" s="5"/>
      <c r="Z2944" s="5"/>
      <c r="AA2944" s="5"/>
      <c r="AB2944" s="5"/>
      <c r="AC2944" s="5"/>
      <c r="AD2944" s="5"/>
      <c r="AE2944" s="5"/>
      <c r="AF2944" s="5"/>
      <c r="AG2944" s="5"/>
      <c r="AH2944" s="5"/>
      <c r="AI2944" s="5"/>
      <c r="AJ2944" s="5"/>
      <c r="AK2944" s="5"/>
      <c r="AL2944" s="5"/>
      <c r="AM2944" s="5"/>
      <c r="AN2944" s="5"/>
      <c r="AO2944" s="5"/>
      <c r="AP2944" s="5"/>
      <c r="AQ2944" s="5"/>
      <c r="AR2944" s="5"/>
      <c r="AS2944" s="5"/>
      <c r="AT2944" s="5"/>
      <c r="AU2944" s="5"/>
      <c r="AV2944" s="28"/>
      <c r="AW2944" s="28"/>
    </row>
    <row r="2945" spans="2:49" ht="15.6" x14ac:dyDescent="0.3">
      <c r="B2945" s="9"/>
      <c r="C2945" s="9"/>
      <c r="D2945" s="9"/>
      <c r="E2945" s="9"/>
      <c r="F2945" s="9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5"/>
      <c r="Y2945" s="5"/>
      <c r="Z2945" s="5"/>
      <c r="AA2945" s="5"/>
      <c r="AB2945" s="5"/>
      <c r="AC2945" s="5"/>
      <c r="AD2945" s="5"/>
      <c r="AE2945" s="5"/>
      <c r="AF2945" s="5"/>
      <c r="AG2945" s="5"/>
      <c r="AH2945" s="5"/>
      <c r="AI2945" s="5"/>
      <c r="AJ2945" s="5"/>
      <c r="AK2945" s="5"/>
      <c r="AL2945" s="5"/>
      <c r="AM2945" s="5"/>
      <c r="AN2945" s="5"/>
      <c r="AO2945" s="5"/>
      <c r="AP2945" s="5"/>
      <c r="AQ2945" s="5"/>
      <c r="AR2945" s="5"/>
      <c r="AS2945" s="5"/>
      <c r="AT2945" s="5"/>
      <c r="AU2945" s="5"/>
      <c r="AV2945" s="28"/>
      <c r="AW2945" s="28"/>
    </row>
    <row r="2946" spans="2:49" ht="15.6" x14ac:dyDescent="0.3">
      <c r="B2946" s="9"/>
      <c r="C2946" s="9"/>
      <c r="D2946" s="9"/>
      <c r="E2946" s="9"/>
      <c r="F2946" s="9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5"/>
      <c r="Z2946" s="5"/>
      <c r="AA2946" s="5"/>
      <c r="AB2946" s="5"/>
      <c r="AC2946" s="5"/>
      <c r="AD2946" s="5"/>
      <c r="AE2946" s="5"/>
      <c r="AF2946" s="5"/>
      <c r="AG2946" s="5"/>
      <c r="AH2946" s="5"/>
      <c r="AI2946" s="5"/>
      <c r="AJ2946" s="5"/>
      <c r="AK2946" s="5"/>
      <c r="AL2946" s="5"/>
      <c r="AM2946" s="5"/>
      <c r="AN2946" s="5"/>
      <c r="AO2946" s="5"/>
      <c r="AP2946" s="5"/>
      <c r="AQ2946" s="5"/>
      <c r="AR2946" s="5"/>
      <c r="AS2946" s="5"/>
      <c r="AT2946" s="5"/>
      <c r="AU2946" s="5"/>
      <c r="AV2946" s="28"/>
      <c r="AW2946" s="28"/>
    </row>
    <row r="2947" spans="2:49" ht="15.6" x14ac:dyDescent="0.3">
      <c r="B2947" s="9"/>
      <c r="C2947" s="9"/>
      <c r="D2947" s="9"/>
      <c r="E2947" s="9"/>
      <c r="F2947" s="9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5"/>
      <c r="Z2947" s="5"/>
      <c r="AA2947" s="5"/>
      <c r="AB2947" s="5"/>
      <c r="AC2947" s="5"/>
      <c r="AD2947" s="5"/>
      <c r="AE2947" s="5"/>
      <c r="AF2947" s="5"/>
      <c r="AG2947" s="5"/>
      <c r="AH2947" s="5"/>
      <c r="AI2947" s="5"/>
      <c r="AJ2947" s="5"/>
      <c r="AK2947" s="5"/>
      <c r="AL2947" s="5"/>
      <c r="AM2947" s="5"/>
      <c r="AN2947" s="5"/>
      <c r="AO2947" s="5"/>
      <c r="AP2947" s="5"/>
      <c r="AQ2947" s="5"/>
      <c r="AR2947" s="5"/>
      <c r="AS2947" s="5"/>
      <c r="AT2947" s="5"/>
      <c r="AU2947" s="5"/>
      <c r="AV2947" s="28"/>
      <c r="AW2947" s="28"/>
    </row>
    <row r="2948" spans="2:49" ht="15.6" x14ac:dyDescent="0.3">
      <c r="B2948" s="9"/>
      <c r="C2948" s="9"/>
      <c r="D2948" s="9"/>
      <c r="E2948" s="9"/>
      <c r="F2948" s="9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5"/>
      <c r="Y2948" s="5"/>
      <c r="Z2948" s="5"/>
      <c r="AA2948" s="5"/>
      <c r="AB2948" s="5"/>
      <c r="AC2948" s="5"/>
      <c r="AD2948" s="5"/>
      <c r="AE2948" s="5"/>
      <c r="AF2948" s="5"/>
      <c r="AG2948" s="5"/>
      <c r="AH2948" s="5"/>
      <c r="AI2948" s="5"/>
      <c r="AJ2948" s="5"/>
      <c r="AK2948" s="5"/>
      <c r="AL2948" s="5"/>
      <c r="AM2948" s="5"/>
      <c r="AN2948" s="5"/>
      <c r="AO2948" s="5"/>
      <c r="AP2948" s="5"/>
      <c r="AQ2948" s="5"/>
      <c r="AR2948" s="5"/>
      <c r="AS2948" s="5"/>
      <c r="AT2948" s="5"/>
      <c r="AU2948" s="5"/>
      <c r="AV2948" s="28"/>
      <c r="AW2948" s="28"/>
    </row>
    <row r="2949" spans="2:49" ht="15.6" x14ac:dyDescent="0.3">
      <c r="B2949" s="9"/>
      <c r="C2949" s="9"/>
      <c r="D2949" s="9"/>
      <c r="E2949" s="9"/>
      <c r="F2949" s="9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5"/>
      <c r="Y2949" s="5"/>
      <c r="Z2949" s="5"/>
      <c r="AA2949" s="5"/>
      <c r="AB2949" s="5"/>
      <c r="AC2949" s="5"/>
      <c r="AD2949" s="5"/>
      <c r="AE2949" s="5"/>
      <c r="AF2949" s="5"/>
      <c r="AG2949" s="5"/>
      <c r="AH2949" s="5"/>
      <c r="AI2949" s="5"/>
      <c r="AJ2949" s="5"/>
      <c r="AK2949" s="5"/>
      <c r="AL2949" s="5"/>
      <c r="AM2949" s="5"/>
      <c r="AN2949" s="5"/>
      <c r="AO2949" s="5"/>
      <c r="AP2949" s="5"/>
      <c r="AQ2949" s="5"/>
      <c r="AR2949" s="5"/>
      <c r="AS2949" s="5"/>
      <c r="AT2949" s="5"/>
      <c r="AU2949" s="5"/>
      <c r="AV2949" s="28"/>
      <c r="AW2949" s="28"/>
    </row>
    <row r="2950" spans="2:49" ht="15.6" x14ac:dyDescent="0.3">
      <c r="B2950" s="9"/>
      <c r="C2950" s="9"/>
      <c r="D2950" s="9"/>
      <c r="E2950" s="9"/>
      <c r="F2950" s="9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5"/>
      <c r="Z2950" s="5"/>
      <c r="AA2950" s="5"/>
      <c r="AB2950" s="5"/>
      <c r="AC2950" s="5"/>
      <c r="AD2950" s="5"/>
      <c r="AE2950" s="5"/>
      <c r="AF2950" s="5"/>
      <c r="AG2950" s="5"/>
      <c r="AH2950" s="5"/>
      <c r="AI2950" s="5"/>
      <c r="AJ2950" s="5"/>
      <c r="AK2950" s="5"/>
      <c r="AL2950" s="5"/>
      <c r="AM2950" s="5"/>
      <c r="AN2950" s="5"/>
      <c r="AO2950" s="5"/>
      <c r="AP2950" s="5"/>
      <c r="AQ2950" s="5"/>
      <c r="AR2950" s="5"/>
      <c r="AS2950" s="5"/>
      <c r="AT2950" s="5"/>
      <c r="AU2950" s="5"/>
      <c r="AV2950" s="28"/>
      <c r="AW2950" s="28"/>
    </row>
    <row r="2951" spans="2:49" ht="15.6" x14ac:dyDescent="0.3">
      <c r="B2951" s="9"/>
      <c r="C2951" s="9"/>
      <c r="D2951" s="9"/>
      <c r="E2951" s="9"/>
      <c r="F2951" s="9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5"/>
      <c r="Z2951" s="5"/>
      <c r="AA2951" s="5"/>
      <c r="AB2951" s="5"/>
      <c r="AC2951" s="5"/>
      <c r="AD2951" s="5"/>
      <c r="AE2951" s="5"/>
      <c r="AF2951" s="5"/>
      <c r="AG2951" s="5"/>
      <c r="AH2951" s="5"/>
      <c r="AI2951" s="5"/>
      <c r="AJ2951" s="5"/>
      <c r="AK2951" s="5"/>
      <c r="AL2951" s="5"/>
      <c r="AM2951" s="5"/>
      <c r="AN2951" s="5"/>
      <c r="AO2951" s="5"/>
      <c r="AP2951" s="5"/>
      <c r="AQ2951" s="5"/>
      <c r="AR2951" s="5"/>
      <c r="AS2951" s="5"/>
      <c r="AT2951" s="5"/>
      <c r="AU2951" s="5"/>
      <c r="AV2951" s="28"/>
      <c r="AW2951" s="28"/>
    </row>
    <row r="2952" spans="2:49" ht="15.6" x14ac:dyDescent="0.3">
      <c r="B2952" s="9"/>
      <c r="C2952" s="9"/>
      <c r="D2952" s="9"/>
      <c r="E2952" s="9"/>
      <c r="F2952" s="9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/>
      <c r="AA2952" s="5"/>
      <c r="AB2952" s="5"/>
      <c r="AC2952" s="5"/>
      <c r="AD2952" s="5"/>
      <c r="AE2952" s="5"/>
      <c r="AF2952" s="5"/>
      <c r="AG2952" s="5"/>
      <c r="AH2952" s="5"/>
      <c r="AI2952" s="5"/>
      <c r="AJ2952" s="5"/>
      <c r="AK2952" s="5"/>
      <c r="AL2952" s="5"/>
      <c r="AM2952" s="5"/>
      <c r="AN2952" s="5"/>
      <c r="AO2952" s="5"/>
      <c r="AP2952" s="5"/>
      <c r="AQ2952" s="5"/>
      <c r="AR2952" s="5"/>
      <c r="AS2952" s="5"/>
      <c r="AT2952" s="5"/>
      <c r="AU2952" s="5"/>
      <c r="AV2952" s="28"/>
      <c r="AW2952" s="28"/>
    </row>
    <row r="2953" spans="2:49" ht="15.6" x14ac:dyDescent="0.3">
      <c r="B2953" s="9"/>
      <c r="C2953" s="9"/>
      <c r="D2953" s="9"/>
      <c r="E2953" s="9"/>
      <c r="F2953" s="9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5"/>
      <c r="Z2953" s="5"/>
      <c r="AA2953" s="5"/>
      <c r="AB2953" s="5"/>
      <c r="AC2953" s="5"/>
      <c r="AD2953" s="5"/>
      <c r="AE2953" s="5"/>
      <c r="AF2953" s="5"/>
      <c r="AG2953" s="5"/>
      <c r="AH2953" s="5"/>
      <c r="AI2953" s="5"/>
      <c r="AJ2953" s="5"/>
      <c r="AK2953" s="5"/>
      <c r="AL2953" s="5"/>
      <c r="AM2953" s="5"/>
      <c r="AN2953" s="5"/>
      <c r="AO2953" s="5"/>
      <c r="AP2953" s="5"/>
      <c r="AQ2953" s="5"/>
      <c r="AR2953" s="5"/>
      <c r="AS2953" s="5"/>
      <c r="AT2953" s="5"/>
      <c r="AU2953" s="5"/>
      <c r="AV2953" s="28"/>
      <c r="AW2953" s="28"/>
    </row>
    <row r="2954" spans="2:49" ht="15.6" x14ac:dyDescent="0.3">
      <c r="B2954" s="9"/>
      <c r="C2954" s="9"/>
      <c r="D2954" s="9"/>
      <c r="E2954" s="9"/>
      <c r="F2954" s="9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5"/>
      <c r="Y2954" s="5"/>
      <c r="Z2954" s="5"/>
      <c r="AA2954" s="5"/>
      <c r="AB2954" s="5"/>
      <c r="AC2954" s="5"/>
      <c r="AD2954" s="5"/>
      <c r="AE2954" s="5"/>
      <c r="AF2954" s="5"/>
      <c r="AG2954" s="5"/>
      <c r="AH2954" s="5"/>
      <c r="AI2954" s="5"/>
      <c r="AJ2954" s="5"/>
      <c r="AK2954" s="5"/>
      <c r="AL2954" s="5"/>
      <c r="AM2954" s="5"/>
      <c r="AN2954" s="5"/>
      <c r="AO2954" s="5"/>
      <c r="AP2954" s="5"/>
      <c r="AQ2954" s="5"/>
      <c r="AR2954" s="5"/>
      <c r="AS2954" s="5"/>
      <c r="AT2954" s="5"/>
      <c r="AU2954" s="5"/>
      <c r="AV2954" s="28"/>
      <c r="AW2954" s="28"/>
    </row>
    <row r="2955" spans="2:49" ht="15.6" x14ac:dyDescent="0.3">
      <c r="B2955" s="9"/>
      <c r="C2955" s="9"/>
      <c r="D2955" s="9"/>
      <c r="E2955" s="9"/>
      <c r="F2955" s="9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5"/>
      <c r="Y2955" s="5"/>
      <c r="Z2955" s="5"/>
      <c r="AA2955" s="5"/>
      <c r="AB2955" s="5"/>
      <c r="AC2955" s="5"/>
      <c r="AD2955" s="5"/>
      <c r="AE2955" s="5"/>
      <c r="AF2955" s="5"/>
      <c r="AG2955" s="5"/>
      <c r="AH2955" s="5"/>
      <c r="AI2955" s="5"/>
      <c r="AJ2955" s="5"/>
      <c r="AK2955" s="5"/>
      <c r="AL2955" s="5"/>
      <c r="AM2955" s="5"/>
      <c r="AN2955" s="5"/>
      <c r="AO2955" s="5"/>
      <c r="AP2955" s="5"/>
      <c r="AQ2955" s="5"/>
      <c r="AR2955" s="5"/>
      <c r="AS2955" s="5"/>
      <c r="AT2955" s="5"/>
      <c r="AU2955" s="5"/>
      <c r="AV2955" s="28"/>
      <c r="AW2955" s="28"/>
    </row>
    <row r="2956" spans="2:49" ht="15.6" x14ac:dyDescent="0.3">
      <c r="B2956" s="9"/>
      <c r="C2956" s="9"/>
      <c r="D2956" s="9"/>
      <c r="E2956" s="9"/>
      <c r="F2956" s="9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5"/>
      <c r="Z2956" s="5"/>
      <c r="AA2956" s="5"/>
      <c r="AB2956" s="5"/>
      <c r="AC2956" s="5"/>
      <c r="AD2956" s="5"/>
      <c r="AE2956" s="5"/>
      <c r="AF2956" s="5"/>
      <c r="AG2956" s="5"/>
      <c r="AH2956" s="5"/>
      <c r="AI2956" s="5"/>
      <c r="AJ2956" s="5"/>
      <c r="AK2956" s="5"/>
      <c r="AL2956" s="5"/>
      <c r="AM2956" s="5"/>
      <c r="AN2956" s="5"/>
      <c r="AO2956" s="5"/>
      <c r="AP2956" s="5"/>
      <c r="AQ2956" s="5"/>
      <c r="AR2956" s="5"/>
      <c r="AS2956" s="5"/>
      <c r="AT2956" s="5"/>
      <c r="AU2956" s="5"/>
      <c r="AV2956" s="28"/>
      <c r="AW2956" s="28"/>
    </row>
    <row r="2957" spans="2:49" ht="15.6" x14ac:dyDescent="0.3">
      <c r="B2957" s="9"/>
      <c r="C2957" s="9"/>
      <c r="D2957" s="9"/>
      <c r="E2957" s="9"/>
      <c r="F2957" s="9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5"/>
      <c r="Z2957" s="5"/>
      <c r="AA2957" s="5"/>
      <c r="AB2957" s="5"/>
      <c r="AC2957" s="5"/>
      <c r="AD2957" s="5"/>
      <c r="AE2957" s="5"/>
      <c r="AF2957" s="5"/>
      <c r="AG2957" s="5"/>
      <c r="AH2957" s="5"/>
      <c r="AI2957" s="5"/>
      <c r="AJ2957" s="5"/>
      <c r="AK2957" s="5"/>
      <c r="AL2957" s="5"/>
      <c r="AM2957" s="5"/>
      <c r="AN2957" s="5"/>
      <c r="AO2957" s="5"/>
      <c r="AP2957" s="5"/>
      <c r="AQ2957" s="5"/>
      <c r="AR2957" s="5"/>
      <c r="AS2957" s="5"/>
      <c r="AT2957" s="5"/>
      <c r="AU2957" s="5"/>
      <c r="AV2957" s="28"/>
      <c r="AW2957" s="28"/>
    </row>
    <row r="2958" spans="2:49" ht="15.6" x14ac:dyDescent="0.3">
      <c r="B2958" s="9"/>
      <c r="C2958" s="9"/>
      <c r="D2958" s="9"/>
      <c r="E2958" s="9"/>
      <c r="F2958" s="9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5"/>
      <c r="Y2958" s="5"/>
      <c r="Z2958" s="5"/>
      <c r="AA2958" s="5"/>
      <c r="AB2958" s="5"/>
      <c r="AC2958" s="5"/>
      <c r="AD2958" s="5"/>
      <c r="AE2958" s="5"/>
      <c r="AF2958" s="5"/>
      <c r="AG2958" s="5"/>
      <c r="AH2958" s="5"/>
      <c r="AI2958" s="5"/>
      <c r="AJ2958" s="5"/>
      <c r="AK2958" s="5"/>
      <c r="AL2958" s="5"/>
      <c r="AM2958" s="5"/>
      <c r="AN2958" s="5"/>
      <c r="AO2958" s="5"/>
      <c r="AP2958" s="5"/>
      <c r="AQ2958" s="5"/>
      <c r="AR2958" s="5"/>
      <c r="AS2958" s="5"/>
      <c r="AT2958" s="5"/>
      <c r="AU2958" s="5"/>
      <c r="AV2958" s="28"/>
      <c r="AW2958" s="28"/>
    </row>
    <row r="2959" spans="2:49" ht="15.6" x14ac:dyDescent="0.3">
      <c r="B2959" s="9"/>
      <c r="C2959" s="9"/>
      <c r="D2959" s="9"/>
      <c r="E2959" s="9"/>
      <c r="F2959" s="9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5"/>
      <c r="Y2959" s="5"/>
      <c r="Z2959" s="5"/>
      <c r="AA2959" s="5"/>
      <c r="AB2959" s="5"/>
      <c r="AC2959" s="5"/>
      <c r="AD2959" s="5"/>
      <c r="AE2959" s="5"/>
      <c r="AF2959" s="5"/>
      <c r="AG2959" s="5"/>
      <c r="AH2959" s="5"/>
      <c r="AI2959" s="5"/>
      <c r="AJ2959" s="5"/>
      <c r="AK2959" s="5"/>
      <c r="AL2959" s="5"/>
      <c r="AM2959" s="5"/>
      <c r="AN2959" s="5"/>
      <c r="AO2959" s="5"/>
      <c r="AP2959" s="5"/>
      <c r="AQ2959" s="5"/>
      <c r="AR2959" s="5"/>
      <c r="AS2959" s="5"/>
      <c r="AT2959" s="5"/>
      <c r="AU2959" s="5"/>
      <c r="AV2959" s="28"/>
      <c r="AW2959" s="28"/>
    </row>
    <row r="2960" spans="2:49" ht="15.6" x14ac:dyDescent="0.3">
      <c r="B2960" s="9"/>
      <c r="C2960" s="9"/>
      <c r="D2960" s="9"/>
      <c r="E2960" s="9"/>
      <c r="F2960" s="9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5"/>
      <c r="Y2960" s="5"/>
      <c r="Z2960" s="5"/>
      <c r="AA2960" s="5"/>
      <c r="AB2960" s="5"/>
      <c r="AC2960" s="5"/>
      <c r="AD2960" s="5"/>
      <c r="AE2960" s="5"/>
      <c r="AF2960" s="5"/>
      <c r="AG2960" s="5"/>
      <c r="AH2960" s="5"/>
      <c r="AI2960" s="5"/>
      <c r="AJ2960" s="5"/>
      <c r="AK2960" s="5"/>
      <c r="AL2960" s="5"/>
      <c r="AM2960" s="5"/>
      <c r="AN2960" s="5"/>
      <c r="AO2960" s="5"/>
      <c r="AP2960" s="5"/>
      <c r="AQ2960" s="5"/>
      <c r="AR2960" s="5"/>
      <c r="AS2960" s="5"/>
      <c r="AT2960" s="5"/>
      <c r="AU2960" s="5"/>
      <c r="AV2960" s="28"/>
      <c r="AW2960" s="28"/>
    </row>
    <row r="2961" spans="2:49" ht="15.6" x14ac:dyDescent="0.3">
      <c r="B2961" s="9"/>
      <c r="C2961" s="9"/>
      <c r="D2961" s="9"/>
      <c r="E2961" s="9"/>
      <c r="F2961" s="9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5"/>
      <c r="Y2961" s="5"/>
      <c r="Z2961" s="5"/>
      <c r="AA2961" s="5"/>
      <c r="AB2961" s="5"/>
      <c r="AC2961" s="5"/>
      <c r="AD2961" s="5"/>
      <c r="AE2961" s="5"/>
      <c r="AF2961" s="5"/>
      <c r="AG2961" s="5"/>
      <c r="AH2961" s="5"/>
      <c r="AI2961" s="5"/>
      <c r="AJ2961" s="5"/>
      <c r="AK2961" s="5"/>
      <c r="AL2961" s="5"/>
      <c r="AM2961" s="5"/>
      <c r="AN2961" s="5"/>
      <c r="AO2961" s="5"/>
      <c r="AP2961" s="5"/>
      <c r="AQ2961" s="5"/>
      <c r="AR2961" s="5"/>
      <c r="AS2961" s="5"/>
      <c r="AT2961" s="5"/>
      <c r="AU2961" s="5"/>
      <c r="AV2961" s="28"/>
      <c r="AW2961" s="28"/>
    </row>
    <row r="2962" spans="2:49" ht="15.6" x14ac:dyDescent="0.3">
      <c r="B2962" s="9"/>
      <c r="C2962" s="9"/>
      <c r="D2962" s="9"/>
      <c r="E2962" s="9"/>
      <c r="F2962" s="9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5"/>
      <c r="Z2962" s="5"/>
      <c r="AA2962" s="5"/>
      <c r="AB2962" s="5"/>
      <c r="AC2962" s="5"/>
      <c r="AD2962" s="5"/>
      <c r="AE2962" s="5"/>
      <c r="AF2962" s="5"/>
      <c r="AG2962" s="5"/>
      <c r="AH2962" s="5"/>
      <c r="AI2962" s="5"/>
      <c r="AJ2962" s="5"/>
      <c r="AK2962" s="5"/>
      <c r="AL2962" s="5"/>
      <c r="AM2962" s="5"/>
      <c r="AN2962" s="5"/>
      <c r="AO2962" s="5"/>
      <c r="AP2962" s="5"/>
      <c r="AQ2962" s="5"/>
      <c r="AR2962" s="5"/>
      <c r="AS2962" s="5"/>
      <c r="AT2962" s="5"/>
      <c r="AU2962" s="5"/>
      <c r="AV2962" s="28"/>
      <c r="AW2962" s="28"/>
    </row>
    <row r="2963" spans="2:49" ht="15.6" x14ac:dyDescent="0.3">
      <c r="B2963" s="9"/>
      <c r="C2963" s="9"/>
      <c r="D2963" s="9"/>
      <c r="E2963" s="9"/>
      <c r="F2963" s="9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5"/>
      <c r="Z2963" s="5"/>
      <c r="AA2963" s="5"/>
      <c r="AB2963" s="5"/>
      <c r="AC2963" s="5"/>
      <c r="AD2963" s="5"/>
      <c r="AE2963" s="5"/>
      <c r="AF2963" s="5"/>
      <c r="AG2963" s="5"/>
      <c r="AH2963" s="5"/>
      <c r="AI2963" s="5"/>
      <c r="AJ2963" s="5"/>
      <c r="AK2963" s="5"/>
      <c r="AL2963" s="5"/>
      <c r="AM2963" s="5"/>
      <c r="AN2963" s="5"/>
      <c r="AO2963" s="5"/>
      <c r="AP2963" s="5"/>
      <c r="AQ2963" s="5"/>
      <c r="AR2963" s="5"/>
      <c r="AS2963" s="5"/>
      <c r="AT2963" s="5"/>
      <c r="AU2963" s="5"/>
      <c r="AV2963" s="28"/>
      <c r="AW2963" s="28"/>
    </row>
    <row r="2964" spans="2:49" ht="15.6" x14ac:dyDescent="0.3">
      <c r="B2964" s="9"/>
      <c r="C2964" s="9"/>
      <c r="D2964" s="9"/>
      <c r="E2964" s="9"/>
      <c r="F2964" s="9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5"/>
      <c r="Y2964" s="5"/>
      <c r="Z2964" s="5"/>
      <c r="AA2964" s="5"/>
      <c r="AB2964" s="5"/>
      <c r="AC2964" s="5"/>
      <c r="AD2964" s="5"/>
      <c r="AE2964" s="5"/>
      <c r="AF2964" s="5"/>
      <c r="AG2964" s="5"/>
      <c r="AH2964" s="5"/>
      <c r="AI2964" s="5"/>
      <c r="AJ2964" s="5"/>
      <c r="AK2964" s="5"/>
      <c r="AL2964" s="5"/>
      <c r="AM2964" s="5"/>
      <c r="AN2964" s="5"/>
      <c r="AO2964" s="5"/>
      <c r="AP2964" s="5"/>
      <c r="AQ2964" s="5"/>
      <c r="AR2964" s="5"/>
      <c r="AS2964" s="5"/>
      <c r="AT2964" s="5"/>
      <c r="AU2964" s="5"/>
      <c r="AV2964" s="28"/>
      <c r="AW2964" s="28"/>
    </row>
    <row r="2965" spans="2:49" ht="15.6" x14ac:dyDescent="0.3">
      <c r="B2965" s="9"/>
      <c r="C2965" s="9"/>
      <c r="D2965" s="9"/>
      <c r="E2965" s="9"/>
      <c r="F2965" s="9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5"/>
      <c r="Y2965" s="5"/>
      <c r="Z2965" s="5"/>
      <c r="AA2965" s="5"/>
      <c r="AB2965" s="5"/>
      <c r="AC2965" s="5"/>
      <c r="AD2965" s="5"/>
      <c r="AE2965" s="5"/>
      <c r="AF2965" s="5"/>
      <c r="AG2965" s="5"/>
      <c r="AH2965" s="5"/>
      <c r="AI2965" s="5"/>
      <c r="AJ2965" s="5"/>
      <c r="AK2965" s="5"/>
      <c r="AL2965" s="5"/>
      <c r="AM2965" s="5"/>
      <c r="AN2965" s="5"/>
      <c r="AO2965" s="5"/>
      <c r="AP2965" s="5"/>
      <c r="AQ2965" s="5"/>
      <c r="AR2965" s="5"/>
      <c r="AS2965" s="5"/>
      <c r="AT2965" s="5"/>
      <c r="AU2965" s="5"/>
      <c r="AV2965" s="28"/>
      <c r="AW2965" s="28"/>
    </row>
    <row r="2966" spans="2:49" ht="15.6" x14ac:dyDescent="0.3">
      <c r="B2966" s="9"/>
      <c r="C2966" s="9"/>
      <c r="D2966" s="9"/>
      <c r="E2966" s="9"/>
      <c r="F2966" s="9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5"/>
      <c r="Z2966" s="5"/>
      <c r="AA2966" s="5"/>
      <c r="AB2966" s="5"/>
      <c r="AC2966" s="5"/>
      <c r="AD2966" s="5"/>
      <c r="AE2966" s="5"/>
      <c r="AF2966" s="5"/>
      <c r="AG2966" s="5"/>
      <c r="AH2966" s="5"/>
      <c r="AI2966" s="5"/>
      <c r="AJ2966" s="5"/>
      <c r="AK2966" s="5"/>
      <c r="AL2966" s="5"/>
      <c r="AM2966" s="5"/>
      <c r="AN2966" s="5"/>
      <c r="AO2966" s="5"/>
      <c r="AP2966" s="5"/>
      <c r="AQ2966" s="5"/>
      <c r="AR2966" s="5"/>
      <c r="AS2966" s="5"/>
      <c r="AT2966" s="5"/>
      <c r="AU2966" s="5"/>
      <c r="AV2966" s="28"/>
      <c r="AW2966" s="28"/>
    </row>
    <row r="2967" spans="2:49" ht="15.6" x14ac:dyDescent="0.3">
      <c r="B2967" s="9"/>
      <c r="C2967" s="9"/>
      <c r="D2967" s="9"/>
      <c r="E2967" s="9"/>
      <c r="F2967" s="9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5"/>
      <c r="Z2967" s="5"/>
      <c r="AA2967" s="5"/>
      <c r="AB2967" s="5"/>
      <c r="AC2967" s="5"/>
      <c r="AD2967" s="5"/>
      <c r="AE2967" s="5"/>
      <c r="AF2967" s="5"/>
      <c r="AG2967" s="5"/>
      <c r="AH2967" s="5"/>
      <c r="AI2967" s="5"/>
      <c r="AJ2967" s="5"/>
      <c r="AK2967" s="5"/>
      <c r="AL2967" s="5"/>
      <c r="AM2967" s="5"/>
      <c r="AN2967" s="5"/>
      <c r="AO2967" s="5"/>
      <c r="AP2967" s="5"/>
      <c r="AQ2967" s="5"/>
      <c r="AR2967" s="5"/>
      <c r="AS2967" s="5"/>
      <c r="AT2967" s="5"/>
      <c r="AU2967" s="5"/>
      <c r="AV2967" s="28"/>
      <c r="AW2967" s="28"/>
    </row>
    <row r="2968" spans="2:49" ht="15.6" x14ac:dyDescent="0.3">
      <c r="B2968" s="9"/>
      <c r="C2968" s="9"/>
      <c r="D2968" s="9"/>
      <c r="E2968" s="9"/>
      <c r="F2968" s="9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5"/>
      <c r="Z2968" s="5"/>
      <c r="AA2968" s="5"/>
      <c r="AB2968" s="5"/>
      <c r="AC2968" s="5"/>
      <c r="AD2968" s="5"/>
      <c r="AE2968" s="5"/>
      <c r="AF2968" s="5"/>
      <c r="AG2968" s="5"/>
      <c r="AH2968" s="5"/>
      <c r="AI2968" s="5"/>
      <c r="AJ2968" s="5"/>
      <c r="AK2968" s="5"/>
      <c r="AL2968" s="5"/>
      <c r="AM2968" s="5"/>
      <c r="AN2968" s="5"/>
      <c r="AO2968" s="5"/>
      <c r="AP2968" s="5"/>
      <c r="AQ2968" s="5"/>
      <c r="AR2968" s="5"/>
      <c r="AS2968" s="5"/>
      <c r="AT2968" s="5"/>
      <c r="AU2968" s="5"/>
      <c r="AV2968" s="28"/>
      <c r="AW2968" s="28"/>
    </row>
    <row r="2969" spans="2:49" ht="15.6" x14ac:dyDescent="0.3">
      <c r="B2969" s="9"/>
      <c r="C2969" s="9"/>
      <c r="D2969" s="9"/>
      <c r="E2969" s="9"/>
      <c r="F2969" s="9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5"/>
      <c r="Z2969" s="5"/>
      <c r="AA2969" s="5"/>
      <c r="AB2969" s="5"/>
      <c r="AC2969" s="5"/>
      <c r="AD2969" s="5"/>
      <c r="AE2969" s="5"/>
      <c r="AF2969" s="5"/>
      <c r="AG2969" s="5"/>
      <c r="AH2969" s="5"/>
      <c r="AI2969" s="5"/>
      <c r="AJ2969" s="5"/>
      <c r="AK2969" s="5"/>
      <c r="AL2969" s="5"/>
      <c r="AM2969" s="5"/>
      <c r="AN2969" s="5"/>
      <c r="AO2969" s="5"/>
      <c r="AP2969" s="5"/>
      <c r="AQ2969" s="5"/>
      <c r="AR2969" s="5"/>
      <c r="AS2969" s="5"/>
      <c r="AT2969" s="5"/>
      <c r="AU2969" s="5"/>
      <c r="AV2969" s="28"/>
      <c r="AW2969" s="28"/>
    </row>
    <row r="2970" spans="2:49" ht="15.6" x14ac:dyDescent="0.3">
      <c r="B2970" s="9"/>
      <c r="C2970" s="9"/>
      <c r="D2970" s="9"/>
      <c r="E2970" s="9"/>
      <c r="F2970" s="9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5"/>
      <c r="Z2970" s="5"/>
      <c r="AA2970" s="5"/>
      <c r="AB2970" s="5"/>
      <c r="AC2970" s="5"/>
      <c r="AD2970" s="5"/>
      <c r="AE2970" s="5"/>
      <c r="AF2970" s="5"/>
      <c r="AG2970" s="5"/>
      <c r="AH2970" s="5"/>
      <c r="AI2970" s="5"/>
      <c r="AJ2970" s="5"/>
      <c r="AK2970" s="5"/>
      <c r="AL2970" s="5"/>
      <c r="AM2970" s="5"/>
      <c r="AN2970" s="5"/>
      <c r="AO2970" s="5"/>
      <c r="AP2970" s="5"/>
      <c r="AQ2970" s="5"/>
      <c r="AR2970" s="5"/>
      <c r="AS2970" s="5"/>
      <c r="AT2970" s="5"/>
      <c r="AU2970" s="5"/>
      <c r="AV2970" s="28"/>
      <c r="AW2970" s="28"/>
    </row>
    <row r="2971" spans="2:49" ht="15.6" x14ac:dyDescent="0.3">
      <c r="B2971" s="9"/>
      <c r="C2971" s="9"/>
      <c r="D2971" s="9"/>
      <c r="E2971" s="9"/>
      <c r="F2971" s="9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5"/>
      <c r="Z2971" s="5"/>
      <c r="AA2971" s="5"/>
      <c r="AB2971" s="5"/>
      <c r="AC2971" s="5"/>
      <c r="AD2971" s="5"/>
      <c r="AE2971" s="5"/>
      <c r="AF2971" s="5"/>
      <c r="AG2971" s="5"/>
      <c r="AH2971" s="5"/>
      <c r="AI2971" s="5"/>
      <c r="AJ2971" s="5"/>
      <c r="AK2971" s="5"/>
      <c r="AL2971" s="5"/>
      <c r="AM2971" s="5"/>
      <c r="AN2971" s="5"/>
      <c r="AO2971" s="5"/>
      <c r="AP2971" s="5"/>
      <c r="AQ2971" s="5"/>
      <c r="AR2971" s="5"/>
      <c r="AS2971" s="5"/>
      <c r="AT2971" s="5"/>
      <c r="AU2971" s="5"/>
      <c r="AV2971" s="28"/>
      <c r="AW2971" s="28"/>
    </row>
    <row r="2972" spans="2:49" ht="15.6" x14ac:dyDescent="0.3">
      <c r="B2972" s="9"/>
      <c r="C2972" s="9"/>
      <c r="D2972" s="9"/>
      <c r="E2972" s="9"/>
      <c r="F2972" s="9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5"/>
      <c r="Y2972" s="5"/>
      <c r="Z2972" s="5"/>
      <c r="AA2972" s="5"/>
      <c r="AB2972" s="5"/>
      <c r="AC2972" s="5"/>
      <c r="AD2972" s="5"/>
      <c r="AE2972" s="5"/>
      <c r="AF2972" s="5"/>
      <c r="AG2972" s="5"/>
      <c r="AH2972" s="5"/>
      <c r="AI2972" s="5"/>
      <c r="AJ2972" s="5"/>
      <c r="AK2972" s="5"/>
      <c r="AL2972" s="5"/>
      <c r="AM2972" s="5"/>
      <c r="AN2972" s="5"/>
      <c r="AO2972" s="5"/>
      <c r="AP2972" s="5"/>
      <c r="AQ2972" s="5"/>
      <c r="AR2972" s="5"/>
      <c r="AS2972" s="5"/>
      <c r="AT2972" s="5"/>
      <c r="AU2972" s="5"/>
      <c r="AV2972" s="28"/>
      <c r="AW2972" s="28"/>
    </row>
    <row r="2973" spans="2:49" ht="15.6" x14ac:dyDescent="0.3">
      <c r="B2973" s="9"/>
      <c r="C2973" s="9"/>
      <c r="D2973" s="9"/>
      <c r="E2973" s="9"/>
      <c r="F2973" s="9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5"/>
      <c r="Y2973" s="5"/>
      <c r="Z2973" s="5"/>
      <c r="AA2973" s="5"/>
      <c r="AB2973" s="5"/>
      <c r="AC2973" s="5"/>
      <c r="AD2973" s="5"/>
      <c r="AE2973" s="5"/>
      <c r="AF2973" s="5"/>
      <c r="AG2973" s="5"/>
      <c r="AH2973" s="5"/>
      <c r="AI2973" s="5"/>
      <c r="AJ2973" s="5"/>
      <c r="AK2973" s="5"/>
      <c r="AL2973" s="5"/>
      <c r="AM2973" s="5"/>
      <c r="AN2973" s="5"/>
      <c r="AO2973" s="5"/>
      <c r="AP2973" s="5"/>
      <c r="AQ2973" s="5"/>
      <c r="AR2973" s="5"/>
      <c r="AS2973" s="5"/>
      <c r="AT2973" s="5"/>
      <c r="AU2973" s="5"/>
      <c r="AV2973" s="28"/>
      <c r="AW2973" s="28"/>
    </row>
    <row r="2974" spans="2:49" ht="15.6" x14ac:dyDescent="0.3">
      <c r="B2974" s="9"/>
      <c r="C2974" s="9"/>
      <c r="D2974" s="9"/>
      <c r="E2974" s="9"/>
      <c r="F2974" s="9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5"/>
      <c r="Z2974" s="5"/>
      <c r="AA2974" s="5"/>
      <c r="AB2974" s="5"/>
      <c r="AC2974" s="5"/>
      <c r="AD2974" s="5"/>
      <c r="AE2974" s="5"/>
      <c r="AF2974" s="5"/>
      <c r="AG2974" s="5"/>
      <c r="AH2974" s="5"/>
      <c r="AI2974" s="5"/>
      <c r="AJ2974" s="5"/>
      <c r="AK2974" s="5"/>
      <c r="AL2974" s="5"/>
      <c r="AM2974" s="5"/>
      <c r="AN2974" s="5"/>
      <c r="AO2974" s="5"/>
      <c r="AP2974" s="5"/>
      <c r="AQ2974" s="5"/>
      <c r="AR2974" s="5"/>
      <c r="AS2974" s="5"/>
      <c r="AT2974" s="5"/>
      <c r="AU2974" s="5"/>
      <c r="AV2974" s="28"/>
      <c r="AW2974" s="28"/>
    </row>
    <row r="2975" spans="2:49" ht="15.6" x14ac:dyDescent="0.3">
      <c r="B2975" s="9"/>
      <c r="C2975" s="9"/>
      <c r="D2975" s="9"/>
      <c r="E2975" s="9"/>
      <c r="F2975" s="9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  <c r="AA2975" s="5"/>
      <c r="AB2975" s="5"/>
      <c r="AC2975" s="5"/>
      <c r="AD2975" s="5"/>
      <c r="AE2975" s="5"/>
      <c r="AF2975" s="5"/>
      <c r="AG2975" s="5"/>
      <c r="AH2975" s="5"/>
      <c r="AI2975" s="5"/>
      <c r="AJ2975" s="5"/>
      <c r="AK2975" s="5"/>
      <c r="AL2975" s="5"/>
      <c r="AM2975" s="5"/>
      <c r="AN2975" s="5"/>
      <c r="AO2975" s="5"/>
      <c r="AP2975" s="5"/>
      <c r="AQ2975" s="5"/>
      <c r="AR2975" s="5"/>
      <c r="AS2975" s="5"/>
      <c r="AT2975" s="5"/>
      <c r="AU2975" s="5"/>
      <c r="AV2975" s="28"/>
      <c r="AW2975" s="28"/>
    </row>
    <row r="2976" spans="2:49" ht="15.6" x14ac:dyDescent="0.3">
      <c r="B2976" s="9"/>
      <c r="C2976" s="9"/>
      <c r="D2976" s="9"/>
      <c r="E2976" s="9"/>
      <c r="F2976" s="9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  <c r="AA2976" s="5"/>
      <c r="AB2976" s="5"/>
      <c r="AC2976" s="5"/>
      <c r="AD2976" s="5"/>
      <c r="AE2976" s="5"/>
      <c r="AF2976" s="5"/>
      <c r="AG2976" s="5"/>
      <c r="AH2976" s="5"/>
      <c r="AI2976" s="5"/>
      <c r="AJ2976" s="5"/>
      <c r="AK2976" s="5"/>
      <c r="AL2976" s="5"/>
      <c r="AM2976" s="5"/>
      <c r="AN2976" s="5"/>
      <c r="AO2976" s="5"/>
      <c r="AP2976" s="5"/>
      <c r="AQ2976" s="5"/>
      <c r="AR2976" s="5"/>
      <c r="AS2976" s="5"/>
      <c r="AT2976" s="5"/>
      <c r="AU2976" s="5"/>
      <c r="AV2976" s="28"/>
      <c r="AW2976" s="28"/>
    </row>
    <row r="2977" spans="2:49" ht="15.6" x14ac:dyDescent="0.3">
      <c r="B2977" s="9"/>
      <c r="C2977" s="9"/>
      <c r="D2977" s="9"/>
      <c r="E2977" s="9"/>
      <c r="F2977" s="9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  <c r="AA2977" s="5"/>
      <c r="AB2977" s="5"/>
      <c r="AC2977" s="5"/>
      <c r="AD2977" s="5"/>
      <c r="AE2977" s="5"/>
      <c r="AF2977" s="5"/>
      <c r="AG2977" s="5"/>
      <c r="AH2977" s="5"/>
      <c r="AI2977" s="5"/>
      <c r="AJ2977" s="5"/>
      <c r="AK2977" s="5"/>
      <c r="AL2977" s="5"/>
      <c r="AM2977" s="5"/>
      <c r="AN2977" s="5"/>
      <c r="AO2977" s="5"/>
      <c r="AP2977" s="5"/>
      <c r="AQ2977" s="5"/>
      <c r="AR2977" s="5"/>
      <c r="AS2977" s="5"/>
      <c r="AT2977" s="5"/>
      <c r="AU2977" s="5"/>
      <c r="AV2977" s="28"/>
      <c r="AW2977" s="28"/>
    </row>
    <row r="2978" spans="2:49" ht="15.6" x14ac:dyDescent="0.3">
      <c r="B2978" s="9"/>
      <c r="C2978" s="9"/>
      <c r="D2978" s="9"/>
      <c r="E2978" s="9"/>
      <c r="F2978" s="9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  <c r="AA2978" s="5"/>
      <c r="AB2978" s="5"/>
      <c r="AC2978" s="5"/>
      <c r="AD2978" s="5"/>
      <c r="AE2978" s="5"/>
      <c r="AF2978" s="5"/>
      <c r="AG2978" s="5"/>
      <c r="AH2978" s="5"/>
      <c r="AI2978" s="5"/>
      <c r="AJ2978" s="5"/>
      <c r="AK2978" s="5"/>
      <c r="AL2978" s="5"/>
      <c r="AM2978" s="5"/>
      <c r="AN2978" s="5"/>
      <c r="AO2978" s="5"/>
      <c r="AP2978" s="5"/>
      <c r="AQ2978" s="5"/>
      <c r="AR2978" s="5"/>
      <c r="AS2978" s="5"/>
      <c r="AT2978" s="5"/>
      <c r="AU2978" s="5"/>
      <c r="AV2978" s="28"/>
      <c r="AW2978" s="28"/>
    </row>
    <row r="2979" spans="2:49" ht="15.6" x14ac:dyDescent="0.3">
      <c r="B2979" s="9"/>
      <c r="C2979" s="9"/>
      <c r="D2979" s="9"/>
      <c r="E2979" s="9"/>
      <c r="F2979" s="9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5"/>
      <c r="Z2979" s="5"/>
      <c r="AA2979" s="5"/>
      <c r="AB2979" s="5"/>
      <c r="AC2979" s="5"/>
      <c r="AD2979" s="5"/>
      <c r="AE2979" s="5"/>
      <c r="AF2979" s="5"/>
      <c r="AG2979" s="5"/>
      <c r="AH2979" s="5"/>
      <c r="AI2979" s="5"/>
      <c r="AJ2979" s="5"/>
      <c r="AK2979" s="5"/>
      <c r="AL2979" s="5"/>
      <c r="AM2979" s="5"/>
      <c r="AN2979" s="5"/>
      <c r="AO2979" s="5"/>
      <c r="AP2979" s="5"/>
      <c r="AQ2979" s="5"/>
      <c r="AR2979" s="5"/>
      <c r="AS2979" s="5"/>
      <c r="AT2979" s="5"/>
      <c r="AU2979" s="5"/>
      <c r="AV2979" s="28"/>
      <c r="AW2979" s="28"/>
    </row>
    <row r="2980" spans="2:49" ht="15.6" x14ac:dyDescent="0.3">
      <c r="B2980" s="9"/>
      <c r="C2980" s="9"/>
      <c r="D2980" s="9"/>
      <c r="E2980" s="9"/>
      <c r="F2980" s="9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  <c r="AA2980" s="5"/>
      <c r="AB2980" s="5"/>
      <c r="AC2980" s="5"/>
      <c r="AD2980" s="5"/>
      <c r="AE2980" s="5"/>
      <c r="AF2980" s="5"/>
      <c r="AG2980" s="5"/>
      <c r="AH2980" s="5"/>
      <c r="AI2980" s="5"/>
      <c r="AJ2980" s="5"/>
      <c r="AK2980" s="5"/>
      <c r="AL2980" s="5"/>
      <c r="AM2980" s="5"/>
      <c r="AN2980" s="5"/>
      <c r="AO2980" s="5"/>
      <c r="AP2980" s="5"/>
      <c r="AQ2980" s="5"/>
      <c r="AR2980" s="5"/>
      <c r="AS2980" s="5"/>
      <c r="AT2980" s="5"/>
      <c r="AU2980" s="5"/>
      <c r="AV2980" s="28"/>
      <c r="AW2980" s="28"/>
    </row>
    <row r="2981" spans="2:49" ht="15.6" x14ac:dyDescent="0.3">
      <c r="B2981" s="9"/>
      <c r="C2981" s="9"/>
      <c r="D2981" s="9"/>
      <c r="E2981" s="9"/>
      <c r="F2981" s="9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  <c r="AA2981" s="5"/>
      <c r="AB2981" s="5"/>
      <c r="AC2981" s="5"/>
      <c r="AD2981" s="5"/>
      <c r="AE2981" s="5"/>
      <c r="AF2981" s="5"/>
      <c r="AG2981" s="5"/>
      <c r="AH2981" s="5"/>
      <c r="AI2981" s="5"/>
      <c r="AJ2981" s="5"/>
      <c r="AK2981" s="5"/>
      <c r="AL2981" s="5"/>
      <c r="AM2981" s="5"/>
      <c r="AN2981" s="5"/>
      <c r="AO2981" s="5"/>
      <c r="AP2981" s="5"/>
      <c r="AQ2981" s="5"/>
      <c r="AR2981" s="5"/>
      <c r="AS2981" s="5"/>
      <c r="AT2981" s="5"/>
      <c r="AU2981" s="5"/>
      <c r="AV2981" s="28"/>
      <c r="AW2981" s="28"/>
    </row>
    <row r="2982" spans="2:49" ht="15.6" x14ac:dyDescent="0.3">
      <c r="B2982" s="9"/>
      <c r="C2982" s="9"/>
      <c r="D2982" s="9"/>
      <c r="E2982" s="9"/>
      <c r="F2982" s="9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  <c r="AA2982" s="5"/>
      <c r="AB2982" s="5"/>
      <c r="AC2982" s="5"/>
      <c r="AD2982" s="5"/>
      <c r="AE2982" s="5"/>
      <c r="AF2982" s="5"/>
      <c r="AG2982" s="5"/>
      <c r="AH2982" s="5"/>
      <c r="AI2982" s="5"/>
      <c r="AJ2982" s="5"/>
      <c r="AK2982" s="5"/>
      <c r="AL2982" s="5"/>
      <c r="AM2982" s="5"/>
      <c r="AN2982" s="5"/>
      <c r="AO2982" s="5"/>
      <c r="AP2982" s="5"/>
      <c r="AQ2982" s="5"/>
      <c r="AR2982" s="5"/>
      <c r="AS2982" s="5"/>
      <c r="AT2982" s="5"/>
      <c r="AU2982" s="5"/>
      <c r="AV2982" s="28"/>
      <c r="AW2982" s="28"/>
    </row>
    <row r="2983" spans="2:49" ht="15.6" x14ac:dyDescent="0.3">
      <c r="B2983" s="9"/>
      <c r="C2983" s="9"/>
      <c r="D2983" s="9"/>
      <c r="E2983" s="9"/>
      <c r="F2983" s="9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5"/>
      <c r="Z2983" s="5"/>
      <c r="AA2983" s="5"/>
      <c r="AB2983" s="5"/>
      <c r="AC2983" s="5"/>
      <c r="AD2983" s="5"/>
      <c r="AE2983" s="5"/>
      <c r="AF2983" s="5"/>
      <c r="AG2983" s="5"/>
      <c r="AH2983" s="5"/>
      <c r="AI2983" s="5"/>
      <c r="AJ2983" s="5"/>
      <c r="AK2983" s="5"/>
      <c r="AL2983" s="5"/>
      <c r="AM2983" s="5"/>
      <c r="AN2983" s="5"/>
      <c r="AO2983" s="5"/>
      <c r="AP2983" s="5"/>
      <c r="AQ2983" s="5"/>
      <c r="AR2983" s="5"/>
      <c r="AS2983" s="5"/>
      <c r="AT2983" s="5"/>
      <c r="AU2983" s="5"/>
      <c r="AV2983" s="28"/>
      <c r="AW2983" s="28"/>
    </row>
    <row r="2984" spans="2:49" ht="15.6" x14ac:dyDescent="0.3">
      <c r="B2984" s="9"/>
      <c r="C2984" s="9"/>
      <c r="D2984" s="9"/>
      <c r="E2984" s="9"/>
      <c r="F2984" s="9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  <c r="AA2984" s="5"/>
      <c r="AB2984" s="5"/>
      <c r="AC2984" s="5"/>
      <c r="AD2984" s="5"/>
      <c r="AE2984" s="5"/>
      <c r="AF2984" s="5"/>
      <c r="AG2984" s="5"/>
      <c r="AH2984" s="5"/>
      <c r="AI2984" s="5"/>
      <c r="AJ2984" s="5"/>
      <c r="AK2984" s="5"/>
      <c r="AL2984" s="5"/>
      <c r="AM2984" s="5"/>
      <c r="AN2984" s="5"/>
      <c r="AO2984" s="5"/>
      <c r="AP2984" s="5"/>
      <c r="AQ2984" s="5"/>
      <c r="AR2984" s="5"/>
      <c r="AS2984" s="5"/>
      <c r="AT2984" s="5"/>
      <c r="AU2984" s="5"/>
      <c r="AV2984" s="28"/>
      <c r="AW2984" s="28"/>
    </row>
    <row r="2985" spans="2:49" ht="15.6" x14ac:dyDescent="0.3">
      <c r="B2985" s="9"/>
      <c r="C2985" s="9"/>
      <c r="D2985" s="9"/>
      <c r="E2985" s="9"/>
      <c r="F2985" s="9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5"/>
      <c r="Z2985" s="5"/>
      <c r="AA2985" s="5"/>
      <c r="AB2985" s="5"/>
      <c r="AC2985" s="5"/>
      <c r="AD2985" s="5"/>
      <c r="AE2985" s="5"/>
      <c r="AF2985" s="5"/>
      <c r="AG2985" s="5"/>
      <c r="AH2985" s="5"/>
      <c r="AI2985" s="5"/>
      <c r="AJ2985" s="5"/>
      <c r="AK2985" s="5"/>
      <c r="AL2985" s="5"/>
      <c r="AM2985" s="5"/>
      <c r="AN2985" s="5"/>
      <c r="AO2985" s="5"/>
      <c r="AP2985" s="5"/>
      <c r="AQ2985" s="5"/>
      <c r="AR2985" s="5"/>
      <c r="AS2985" s="5"/>
      <c r="AT2985" s="5"/>
      <c r="AU2985" s="5"/>
      <c r="AV2985" s="28"/>
      <c r="AW2985" s="28"/>
    </row>
    <row r="2986" spans="2:49" ht="15.6" x14ac:dyDescent="0.3">
      <c r="B2986" s="9"/>
      <c r="C2986" s="9"/>
      <c r="D2986" s="9"/>
      <c r="E2986" s="9"/>
      <c r="F2986" s="9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5"/>
      <c r="Y2986" s="5"/>
      <c r="Z2986" s="5"/>
      <c r="AA2986" s="5"/>
      <c r="AB2986" s="5"/>
      <c r="AC2986" s="5"/>
      <c r="AD2986" s="5"/>
      <c r="AE2986" s="5"/>
      <c r="AF2986" s="5"/>
      <c r="AG2986" s="5"/>
      <c r="AH2986" s="5"/>
      <c r="AI2986" s="5"/>
      <c r="AJ2986" s="5"/>
      <c r="AK2986" s="5"/>
      <c r="AL2986" s="5"/>
      <c r="AM2986" s="5"/>
      <c r="AN2986" s="5"/>
      <c r="AO2986" s="5"/>
      <c r="AP2986" s="5"/>
      <c r="AQ2986" s="5"/>
      <c r="AR2986" s="5"/>
      <c r="AS2986" s="5"/>
      <c r="AT2986" s="5"/>
      <c r="AU2986" s="5"/>
      <c r="AV2986" s="28"/>
      <c r="AW2986" s="28"/>
    </row>
    <row r="2987" spans="2:49" ht="15.6" x14ac:dyDescent="0.3">
      <c r="B2987" s="9"/>
      <c r="C2987" s="9"/>
      <c r="D2987" s="9"/>
      <c r="E2987" s="9"/>
      <c r="F2987" s="9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5"/>
      <c r="Y2987" s="5"/>
      <c r="Z2987" s="5"/>
      <c r="AA2987" s="5"/>
      <c r="AB2987" s="5"/>
      <c r="AC2987" s="5"/>
      <c r="AD2987" s="5"/>
      <c r="AE2987" s="5"/>
      <c r="AF2987" s="5"/>
      <c r="AG2987" s="5"/>
      <c r="AH2987" s="5"/>
      <c r="AI2987" s="5"/>
      <c r="AJ2987" s="5"/>
      <c r="AK2987" s="5"/>
      <c r="AL2987" s="5"/>
      <c r="AM2987" s="5"/>
      <c r="AN2987" s="5"/>
      <c r="AO2987" s="5"/>
      <c r="AP2987" s="5"/>
      <c r="AQ2987" s="5"/>
      <c r="AR2987" s="5"/>
      <c r="AS2987" s="5"/>
      <c r="AT2987" s="5"/>
      <c r="AU2987" s="5"/>
      <c r="AV2987" s="28"/>
      <c r="AW2987" s="28"/>
    </row>
    <row r="2988" spans="2:49" ht="15.6" x14ac:dyDescent="0.3">
      <c r="B2988" s="9"/>
      <c r="C2988" s="9"/>
      <c r="D2988" s="9"/>
      <c r="E2988" s="9"/>
      <c r="F2988" s="9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5"/>
      <c r="Y2988" s="5"/>
      <c r="Z2988" s="5"/>
      <c r="AA2988" s="5"/>
      <c r="AB2988" s="5"/>
      <c r="AC2988" s="5"/>
      <c r="AD2988" s="5"/>
      <c r="AE2988" s="5"/>
      <c r="AF2988" s="5"/>
      <c r="AG2988" s="5"/>
      <c r="AH2988" s="5"/>
      <c r="AI2988" s="5"/>
      <c r="AJ2988" s="5"/>
      <c r="AK2988" s="5"/>
      <c r="AL2988" s="5"/>
      <c r="AM2988" s="5"/>
      <c r="AN2988" s="5"/>
      <c r="AO2988" s="5"/>
      <c r="AP2988" s="5"/>
      <c r="AQ2988" s="5"/>
      <c r="AR2988" s="5"/>
      <c r="AS2988" s="5"/>
      <c r="AT2988" s="5"/>
      <c r="AU2988" s="5"/>
      <c r="AV2988" s="28"/>
      <c r="AW2988" s="28"/>
    </row>
    <row r="2989" spans="2:49" ht="15.6" x14ac:dyDescent="0.3">
      <c r="B2989" s="9"/>
      <c r="C2989" s="9"/>
      <c r="D2989" s="9"/>
      <c r="E2989" s="9"/>
      <c r="F2989" s="9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5"/>
      <c r="Y2989" s="5"/>
      <c r="Z2989" s="5"/>
      <c r="AA2989" s="5"/>
      <c r="AB2989" s="5"/>
      <c r="AC2989" s="5"/>
      <c r="AD2989" s="5"/>
      <c r="AE2989" s="5"/>
      <c r="AF2989" s="5"/>
      <c r="AG2989" s="5"/>
      <c r="AH2989" s="5"/>
      <c r="AI2989" s="5"/>
      <c r="AJ2989" s="5"/>
      <c r="AK2989" s="5"/>
      <c r="AL2989" s="5"/>
      <c r="AM2989" s="5"/>
      <c r="AN2989" s="5"/>
      <c r="AO2989" s="5"/>
      <c r="AP2989" s="5"/>
      <c r="AQ2989" s="5"/>
      <c r="AR2989" s="5"/>
      <c r="AS2989" s="5"/>
      <c r="AT2989" s="5"/>
      <c r="AU2989" s="5"/>
      <c r="AV2989" s="28"/>
      <c r="AW2989" s="28"/>
    </row>
    <row r="2990" spans="2:49" ht="15.6" x14ac:dyDescent="0.3">
      <c r="B2990" s="9"/>
      <c r="C2990" s="9"/>
      <c r="D2990" s="9"/>
      <c r="E2990" s="9"/>
      <c r="F2990" s="9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5"/>
      <c r="Y2990" s="5"/>
      <c r="Z2990" s="5"/>
      <c r="AA2990" s="5"/>
      <c r="AB2990" s="5"/>
      <c r="AC2990" s="5"/>
      <c r="AD2990" s="5"/>
      <c r="AE2990" s="5"/>
      <c r="AF2990" s="5"/>
      <c r="AG2990" s="5"/>
      <c r="AH2990" s="5"/>
      <c r="AI2990" s="5"/>
      <c r="AJ2990" s="5"/>
      <c r="AK2990" s="5"/>
      <c r="AL2990" s="5"/>
      <c r="AM2990" s="5"/>
      <c r="AN2990" s="5"/>
      <c r="AO2990" s="5"/>
      <c r="AP2990" s="5"/>
      <c r="AQ2990" s="5"/>
      <c r="AR2990" s="5"/>
      <c r="AS2990" s="5"/>
      <c r="AT2990" s="5"/>
      <c r="AU2990" s="5"/>
      <c r="AV2990" s="28"/>
      <c r="AW2990" s="28"/>
    </row>
    <row r="2991" spans="2:49" ht="15.6" x14ac:dyDescent="0.3">
      <c r="B2991" s="9"/>
      <c r="C2991" s="9"/>
      <c r="D2991" s="9"/>
      <c r="E2991" s="9"/>
      <c r="F2991" s="9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5"/>
      <c r="Y2991" s="5"/>
      <c r="Z2991" s="5"/>
      <c r="AA2991" s="5"/>
      <c r="AB2991" s="5"/>
      <c r="AC2991" s="5"/>
      <c r="AD2991" s="5"/>
      <c r="AE2991" s="5"/>
      <c r="AF2991" s="5"/>
      <c r="AG2991" s="5"/>
      <c r="AH2991" s="5"/>
      <c r="AI2991" s="5"/>
      <c r="AJ2991" s="5"/>
      <c r="AK2991" s="5"/>
      <c r="AL2991" s="5"/>
      <c r="AM2991" s="5"/>
      <c r="AN2991" s="5"/>
      <c r="AO2991" s="5"/>
      <c r="AP2991" s="5"/>
      <c r="AQ2991" s="5"/>
      <c r="AR2991" s="5"/>
      <c r="AS2991" s="5"/>
      <c r="AT2991" s="5"/>
      <c r="AU2991" s="5"/>
      <c r="AV2991" s="28"/>
      <c r="AW2991" s="28"/>
    </row>
    <row r="2992" spans="2:49" ht="15.6" x14ac:dyDescent="0.3">
      <c r="B2992" s="9"/>
      <c r="C2992" s="9"/>
      <c r="D2992" s="9"/>
      <c r="E2992" s="9"/>
      <c r="F2992" s="9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5"/>
      <c r="Z2992" s="5"/>
      <c r="AA2992" s="5"/>
      <c r="AB2992" s="5"/>
      <c r="AC2992" s="5"/>
      <c r="AD2992" s="5"/>
      <c r="AE2992" s="5"/>
      <c r="AF2992" s="5"/>
      <c r="AG2992" s="5"/>
      <c r="AH2992" s="5"/>
      <c r="AI2992" s="5"/>
      <c r="AJ2992" s="5"/>
      <c r="AK2992" s="5"/>
      <c r="AL2992" s="5"/>
      <c r="AM2992" s="5"/>
      <c r="AN2992" s="5"/>
      <c r="AO2992" s="5"/>
      <c r="AP2992" s="5"/>
      <c r="AQ2992" s="5"/>
      <c r="AR2992" s="5"/>
      <c r="AS2992" s="5"/>
      <c r="AT2992" s="5"/>
      <c r="AU2992" s="5"/>
      <c r="AV2992" s="28"/>
      <c r="AW2992" s="28"/>
    </row>
    <row r="2993" spans="2:49" ht="15.6" x14ac:dyDescent="0.3">
      <c r="B2993" s="9"/>
      <c r="C2993" s="9"/>
      <c r="D2993" s="9"/>
      <c r="E2993" s="9"/>
      <c r="F2993" s="9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5"/>
      <c r="Z2993" s="5"/>
      <c r="AA2993" s="5"/>
      <c r="AB2993" s="5"/>
      <c r="AC2993" s="5"/>
      <c r="AD2993" s="5"/>
      <c r="AE2993" s="5"/>
      <c r="AF2993" s="5"/>
      <c r="AG2993" s="5"/>
      <c r="AH2993" s="5"/>
      <c r="AI2993" s="5"/>
      <c r="AJ2993" s="5"/>
      <c r="AK2993" s="5"/>
      <c r="AL2993" s="5"/>
      <c r="AM2993" s="5"/>
      <c r="AN2993" s="5"/>
      <c r="AO2993" s="5"/>
      <c r="AP2993" s="5"/>
      <c r="AQ2993" s="5"/>
      <c r="AR2993" s="5"/>
      <c r="AS2993" s="5"/>
      <c r="AT2993" s="5"/>
      <c r="AU2993" s="5"/>
      <c r="AV2993" s="28"/>
      <c r="AW2993" s="28"/>
    </row>
    <row r="2994" spans="2:49" ht="15.6" x14ac:dyDescent="0.3">
      <c r="B2994" s="9"/>
      <c r="C2994" s="9"/>
      <c r="D2994" s="9"/>
      <c r="E2994" s="9"/>
      <c r="F2994" s="9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5"/>
      <c r="Y2994" s="5"/>
      <c r="Z2994" s="5"/>
      <c r="AA2994" s="5"/>
      <c r="AB2994" s="5"/>
      <c r="AC2994" s="5"/>
      <c r="AD2994" s="5"/>
      <c r="AE2994" s="5"/>
      <c r="AF2994" s="5"/>
      <c r="AG2994" s="5"/>
      <c r="AH2994" s="5"/>
      <c r="AI2994" s="5"/>
      <c r="AJ2994" s="5"/>
      <c r="AK2994" s="5"/>
      <c r="AL2994" s="5"/>
      <c r="AM2994" s="5"/>
      <c r="AN2994" s="5"/>
      <c r="AO2994" s="5"/>
      <c r="AP2994" s="5"/>
      <c r="AQ2994" s="5"/>
      <c r="AR2994" s="5"/>
      <c r="AS2994" s="5"/>
      <c r="AT2994" s="5"/>
      <c r="AU2994" s="5"/>
      <c r="AV2994" s="28"/>
      <c r="AW2994" s="28"/>
    </row>
    <row r="2995" spans="2:49" ht="15.6" x14ac:dyDescent="0.3">
      <c r="B2995" s="9"/>
      <c r="C2995" s="9"/>
      <c r="D2995" s="9"/>
      <c r="E2995" s="9"/>
      <c r="F2995" s="9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5"/>
      <c r="Y2995" s="5"/>
      <c r="Z2995" s="5"/>
      <c r="AA2995" s="5"/>
      <c r="AB2995" s="5"/>
      <c r="AC2995" s="5"/>
      <c r="AD2995" s="5"/>
      <c r="AE2995" s="5"/>
      <c r="AF2995" s="5"/>
      <c r="AG2995" s="5"/>
      <c r="AH2995" s="5"/>
      <c r="AI2995" s="5"/>
      <c r="AJ2995" s="5"/>
      <c r="AK2995" s="5"/>
      <c r="AL2995" s="5"/>
      <c r="AM2995" s="5"/>
      <c r="AN2995" s="5"/>
      <c r="AO2995" s="5"/>
      <c r="AP2995" s="5"/>
      <c r="AQ2995" s="5"/>
      <c r="AR2995" s="5"/>
      <c r="AS2995" s="5"/>
      <c r="AT2995" s="5"/>
      <c r="AU2995" s="5"/>
      <c r="AV2995" s="28"/>
      <c r="AW2995" s="28"/>
    </row>
    <row r="2996" spans="2:49" ht="15.6" x14ac:dyDescent="0.3">
      <c r="B2996" s="9"/>
      <c r="C2996" s="9"/>
      <c r="D2996" s="9"/>
      <c r="E2996" s="9"/>
      <c r="F2996" s="9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5"/>
      <c r="Y2996" s="5"/>
      <c r="Z2996" s="5"/>
      <c r="AA2996" s="5"/>
      <c r="AB2996" s="5"/>
      <c r="AC2996" s="5"/>
      <c r="AD2996" s="5"/>
      <c r="AE2996" s="5"/>
      <c r="AF2996" s="5"/>
      <c r="AG2996" s="5"/>
      <c r="AH2996" s="5"/>
      <c r="AI2996" s="5"/>
      <c r="AJ2996" s="5"/>
      <c r="AK2996" s="5"/>
      <c r="AL2996" s="5"/>
      <c r="AM2996" s="5"/>
      <c r="AN2996" s="5"/>
      <c r="AO2996" s="5"/>
      <c r="AP2996" s="5"/>
      <c r="AQ2996" s="5"/>
      <c r="AR2996" s="5"/>
      <c r="AS2996" s="5"/>
      <c r="AT2996" s="5"/>
      <c r="AU2996" s="5"/>
      <c r="AV2996" s="28"/>
      <c r="AW2996" s="28"/>
    </row>
    <row r="2997" spans="2:49" ht="15.6" x14ac:dyDescent="0.3">
      <c r="B2997" s="9"/>
      <c r="C2997" s="9"/>
      <c r="D2997" s="9"/>
      <c r="E2997" s="9"/>
      <c r="F2997" s="9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5"/>
      <c r="Y2997" s="5"/>
      <c r="Z2997" s="5"/>
      <c r="AA2997" s="5"/>
      <c r="AB2997" s="5"/>
      <c r="AC2997" s="5"/>
      <c r="AD2997" s="5"/>
      <c r="AE2997" s="5"/>
      <c r="AF2997" s="5"/>
      <c r="AG2997" s="5"/>
      <c r="AH2997" s="5"/>
      <c r="AI2997" s="5"/>
      <c r="AJ2997" s="5"/>
      <c r="AK2997" s="5"/>
      <c r="AL2997" s="5"/>
      <c r="AM2997" s="5"/>
      <c r="AN2997" s="5"/>
      <c r="AO2997" s="5"/>
      <c r="AP2997" s="5"/>
      <c r="AQ2997" s="5"/>
      <c r="AR2997" s="5"/>
      <c r="AS2997" s="5"/>
      <c r="AT2997" s="5"/>
      <c r="AU2997" s="5"/>
      <c r="AV2997" s="28"/>
      <c r="AW2997" s="28"/>
    </row>
    <row r="2998" spans="2:49" ht="15.6" x14ac:dyDescent="0.3">
      <c r="B2998" s="9"/>
      <c r="C2998" s="9"/>
      <c r="D2998" s="9"/>
      <c r="E2998" s="9"/>
      <c r="F2998" s="9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5"/>
      <c r="Y2998" s="5"/>
      <c r="Z2998" s="5"/>
      <c r="AA2998" s="5"/>
      <c r="AB2998" s="5"/>
      <c r="AC2998" s="5"/>
      <c r="AD2998" s="5"/>
      <c r="AE2998" s="5"/>
      <c r="AF2998" s="5"/>
      <c r="AG2998" s="5"/>
      <c r="AH2998" s="5"/>
      <c r="AI2998" s="5"/>
      <c r="AJ2998" s="5"/>
      <c r="AK2998" s="5"/>
      <c r="AL2998" s="5"/>
      <c r="AM2998" s="5"/>
      <c r="AN2998" s="5"/>
      <c r="AO2998" s="5"/>
      <c r="AP2998" s="5"/>
      <c r="AQ2998" s="5"/>
      <c r="AR2998" s="5"/>
      <c r="AS2998" s="5"/>
      <c r="AT2998" s="5"/>
      <c r="AU2998" s="5"/>
      <c r="AV2998" s="28"/>
      <c r="AW2998" s="28"/>
    </row>
    <row r="2999" spans="2:49" ht="15.6" x14ac:dyDescent="0.3">
      <c r="B2999" s="9"/>
      <c r="C2999" s="9"/>
      <c r="D2999" s="9"/>
      <c r="E2999" s="9"/>
      <c r="F2999" s="9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5"/>
      <c r="Y2999" s="5"/>
      <c r="Z2999" s="5"/>
      <c r="AA2999" s="5"/>
      <c r="AB2999" s="5"/>
      <c r="AC2999" s="5"/>
      <c r="AD2999" s="5"/>
      <c r="AE2999" s="5"/>
      <c r="AF2999" s="5"/>
      <c r="AG2999" s="5"/>
      <c r="AH2999" s="5"/>
      <c r="AI2999" s="5"/>
      <c r="AJ2999" s="5"/>
      <c r="AK2999" s="5"/>
      <c r="AL2999" s="5"/>
      <c r="AM2999" s="5"/>
      <c r="AN2999" s="5"/>
      <c r="AO2999" s="5"/>
      <c r="AP2999" s="5"/>
      <c r="AQ2999" s="5"/>
      <c r="AR2999" s="5"/>
      <c r="AS2999" s="5"/>
      <c r="AT2999" s="5"/>
      <c r="AU2999" s="5"/>
      <c r="AV2999" s="28"/>
      <c r="AW2999" s="28"/>
    </row>
    <row r="3000" spans="2:49" ht="15.6" x14ac:dyDescent="0.3">
      <c r="B3000" s="9"/>
      <c r="C3000" s="9"/>
      <c r="D3000" s="9"/>
      <c r="E3000" s="9"/>
      <c r="F3000" s="9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5"/>
      <c r="Y3000" s="5"/>
      <c r="Z3000" s="5"/>
      <c r="AA3000" s="5"/>
      <c r="AB3000" s="5"/>
      <c r="AC3000" s="5"/>
      <c r="AD3000" s="5"/>
      <c r="AE3000" s="5"/>
      <c r="AF3000" s="5"/>
      <c r="AG3000" s="5"/>
      <c r="AH3000" s="5"/>
      <c r="AI3000" s="5"/>
      <c r="AJ3000" s="5"/>
      <c r="AK3000" s="5"/>
      <c r="AL3000" s="5"/>
      <c r="AM3000" s="5"/>
      <c r="AN3000" s="5"/>
      <c r="AO3000" s="5"/>
      <c r="AP3000" s="5"/>
      <c r="AQ3000" s="5"/>
      <c r="AR3000" s="5"/>
      <c r="AS3000" s="5"/>
      <c r="AT3000" s="5"/>
      <c r="AU3000" s="5"/>
      <c r="AV3000" s="28"/>
      <c r="AW3000" s="28"/>
    </row>
    <row r="3001" spans="2:49" ht="15.6" x14ac:dyDescent="0.3">
      <c r="B3001" s="9"/>
      <c r="C3001" s="9"/>
      <c r="D3001" s="9"/>
      <c r="E3001" s="9"/>
      <c r="F3001" s="9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  <c r="V3001" s="5"/>
      <c r="W3001" s="5"/>
      <c r="X3001" s="5"/>
      <c r="Y3001" s="5"/>
      <c r="Z3001" s="5"/>
      <c r="AA3001" s="5"/>
      <c r="AB3001" s="5"/>
      <c r="AC3001" s="5"/>
      <c r="AD3001" s="5"/>
      <c r="AE3001" s="5"/>
      <c r="AF3001" s="5"/>
      <c r="AG3001" s="5"/>
      <c r="AH3001" s="5"/>
      <c r="AI3001" s="5"/>
      <c r="AJ3001" s="5"/>
      <c r="AK3001" s="5"/>
      <c r="AL3001" s="5"/>
      <c r="AM3001" s="5"/>
      <c r="AN3001" s="5"/>
      <c r="AO3001" s="5"/>
      <c r="AP3001" s="5"/>
      <c r="AQ3001" s="5"/>
      <c r="AR3001" s="5"/>
      <c r="AS3001" s="5"/>
      <c r="AT3001" s="5"/>
      <c r="AU3001" s="5"/>
      <c r="AV3001" s="28"/>
      <c r="AW3001" s="28"/>
    </row>
    <row r="3002" spans="2:49" ht="15.6" x14ac:dyDescent="0.3">
      <c r="B3002" s="9"/>
      <c r="C3002" s="9"/>
      <c r="D3002" s="9"/>
      <c r="E3002" s="9"/>
      <c r="F3002" s="9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5"/>
      <c r="Z3002" s="5"/>
      <c r="AA3002" s="5"/>
      <c r="AB3002" s="5"/>
      <c r="AC3002" s="5"/>
      <c r="AD3002" s="5"/>
      <c r="AE3002" s="5"/>
      <c r="AF3002" s="5"/>
      <c r="AG3002" s="5"/>
      <c r="AH3002" s="5"/>
      <c r="AI3002" s="5"/>
      <c r="AJ3002" s="5"/>
      <c r="AK3002" s="5"/>
      <c r="AL3002" s="5"/>
      <c r="AM3002" s="5"/>
      <c r="AN3002" s="5"/>
      <c r="AO3002" s="5"/>
      <c r="AP3002" s="5"/>
      <c r="AQ3002" s="5"/>
      <c r="AR3002" s="5"/>
      <c r="AS3002" s="5"/>
      <c r="AT3002" s="5"/>
      <c r="AU3002" s="5"/>
      <c r="AV3002" s="28"/>
      <c r="AW3002" s="28"/>
    </row>
    <row r="3003" spans="2:49" ht="15.6" x14ac:dyDescent="0.3">
      <c r="B3003" s="9"/>
      <c r="C3003" s="9"/>
      <c r="D3003" s="9"/>
      <c r="E3003" s="9"/>
      <c r="F3003" s="9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5"/>
      <c r="Z3003" s="5"/>
      <c r="AA3003" s="5"/>
      <c r="AB3003" s="5"/>
      <c r="AC3003" s="5"/>
      <c r="AD3003" s="5"/>
      <c r="AE3003" s="5"/>
      <c r="AF3003" s="5"/>
      <c r="AG3003" s="5"/>
      <c r="AH3003" s="5"/>
      <c r="AI3003" s="5"/>
      <c r="AJ3003" s="5"/>
      <c r="AK3003" s="5"/>
      <c r="AL3003" s="5"/>
      <c r="AM3003" s="5"/>
      <c r="AN3003" s="5"/>
      <c r="AO3003" s="5"/>
      <c r="AP3003" s="5"/>
      <c r="AQ3003" s="5"/>
      <c r="AR3003" s="5"/>
      <c r="AS3003" s="5"/>
      <c r="AT3003" s="5"/>
      <c r="AU3003" s="5"/>
      <c r="AV3003" s="28"/>
      <c r="AW3003" s="28"/>
    </row>
    <row r="3004" spans="2:49" ht="15.6" x14ac:dyDescent="0.3">
      <c r="B3004" s="9"/>
      <c r="C3004" s="9"/>
      <c r="D3004" s="9"/>
      <c r="E3004" s="9"/>
      <c r="F3004" s="9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5"/>
      <c r="Z3004" s="5"/>
      <c r="AA3004" s="5"/>
      <c r="AB3004" s="5"/>
      <c r="AC3004" s="5"/>
      <c r="AD3004" s="5"/>
      <c r="AE3004" s="5"/>
      <c r="AF3004" s="5"/>
      <c r="AG3004" s="5"/>
      <c r="AH3004" s="5"/>
      <c r="AI3004" s="5"/>
      <c r="AJ3004" s="5"/>
      <c r="AK3004" s="5"/>
      <c r="AL3004" s="5"/>
      <c r="AM3004" s="5"/>
      <c r="AN3004" s="5"/>
      <c r="AO3004" s="5"/>
      <c r="AP3004" s="5"/>
      <c r="AQ3004" s="5"/>
      <c r="AR3004" s="5"/>
      <c r="AS3004" s="5"/>
      <c r="AT3004" s="5"/>
      <c r="AU3004" s="5"/>
      <c r="AV3004" s="28"/>
      <c r="AW3004" s="28"/>
    </row>
    <row r="3005" spans="2:49" ht="15.6" x14ac:dyDescent="0.3">
      <c r="B3005" s="9"/>
      <c r="C3005" s="9"/>
      <c r="D3005" s="9"/>
      <c r="E3005" s="9"/>
      <c r="F3005" s="9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5"/>
      <c r="Z3005" s="5"/>
      <c r="AA3005" s="5"/>
      <c r="AB3005" s="5"/>
      <c r="AC3005" s="5"/>
      <c r="AD3005" s="5"/>
      <c r="AE3005" s="5"/>
      <c r="AF3005" s="5"/>
      <c r="AG3005" s="5"/>
      <c r="AH3005" s="5"/>
      <c r="AI3005" s="5"/>
      <c r="AJ3005" s="5"/>
      <c r="AK3005" s="5"/>
      <c r="AL3005" s="5"/>
      <c r="AM3005" s="5"/>
      <c r="AN3005" s="5"/>
      <c r="AO3005" s="5"/>
      <c r="AP3005" s="5"/>
      <c r="AQ3005" s="5"/>
      <c r="AR3005" s="5"/>
      <c r="AS3005" s="5"/>
      <c r="AT3005" s="5"/>
      <c r="AU3005" s="5"/>
      <c r="AV3005" s="28"/>
      <c r="AW3005" s="28"/>
    </row>
    <row r="3006" spans="2:49" ht="15.6" x14ac:dyDescent="0.3">
      <c r="B3006" s="9"/>
      <c r="C3006" s="9"/>
      <c r="D3006" s="9"/>
      <c r="E3006" s="9"/>
      <c r="F3006" s="9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  <c r="V3006" s="5"/>
      <c r="W3006" s="5"/>
      <c r="X3006" s="5"/>
      <c r="Y3006" s="5"/>
      <c r="Z3006" s="5"/>
      <c r="AA3006" s="5"/>
      <c r="AB3006" s="5"/>
      <c r="AC3006" s="5"/>
      <c r="AD3006" s="5"/>
      <c r="AE3006" s="5"/>
      <c r="AF3006" s="5"/>
      <c r="AG3006" s="5"/>
      <c r="AH3006" s="5"/>
      <c r="AI3006" s="5"/>
      <c r="AJ3006" s="5"/>
      <c r="AK3006" s="5"/>
      <c r="AL3006" s="5"/>
      <c r="AM3006" s="5"/>
      <c r="AN3006" s="5"/>
      <c r="AO3006" s="5"/>
      <c r="AP3006" s="5"/>
      <c r="AQ3006" s="5"/>
      <c r="AR3006" s="5"/>
      <c r="AS3006" s="5"/>
      <c r="AT3006" s="5"/>
      <c r="AU3006" s="5"/>
      <c r="AV3006" s="28"/>
      <c r="AW3006" s="28"/>
    </row>
    <row r="3007" spans="2:49" ht="15.6" x14ac:dyDescent="0.3">
      <c r="B3007" s="9"/>
      <c r="C3007" s="9"/>
      <c r="D3007" s="9"/>
      <c r="E3007" s="9"/>
      <c r="F3007" s="9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  <c r="V3007" s="5"/>
      <c r="W3007" s="5"/>
      <c r="X3007" s="5"/>
      <c r="Y3007" s="5"/>
      <c r="Z3007" s="5"/>
      <c r="AA3007" s="5"/>
      <c r="AB3007" s="5"/>
      <c r="AC3007" s="5"/>
      <c r="AD3007" s="5"/>
      <c r="AE3007" s="5"/>
      <c r="AF3007" s="5"/>
      <c r="AG3007" s="5"/>
      <c r="AH3007" s="5"/>
      <c r="AI3007" s="5"/>
      <c r="AJ3007" s="5"/>
      <c r="AK3007" s="5"/>
      <c r="AL3007" s="5"/>
      <c r="AM3007" s="5"/>
      <c r="AN3007" s="5"/>
      <c r="AO3007" s="5"/>
      <c r="AP3007" s="5"/>
      <c r="AQ3007" s="5"/>
      <c r="AR3007" s="5"/>
      <c r="AS3007" s="5"/>
      <c r="AT3007" s="5"/>
      <c r="AU3007" s="5"/>
      <c r="AV3007" s="28"/>
      <c r="AW3007" s="28"/>
    </row>
    <row r="3008" spans="2:49" ht="15.6" x14ac:dyDescent="0.3">
      <c r="B3008" s="9"/>
      <c r="C3008" s="9"/>
      <c r="D3008" s="9"/>
      <c r="E3008" s="9"/>
      <c r="F3008" s="9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  <c r="V3008" s="5"/>
      <c r="W3008" s="5"/>
      <c r="X3008" s="5"/>
      <c r="Y3008" s="5"/>
      <c r="Z3008" s="5"/>
      <c r="AA3008" s="5"/>
      <c r="AB3008" s="5"/>
      <c r="AC3008" s="5"/>
      <c r="AD3008" s="5"/>
      <c r="AE3008" s="5"/>
      <c r="AF3008" s="5"/>
      <c r="AG3008" s="5"/>
      <c r="AH3008" s="5"/>
      <c r="AI3008" s="5"/>
      <c r="AJ3008" s="5"/>
      <c r="AK3008" s="5"/>
      <c r="AL3008" s="5"/>
      <c r="AM3008" s="5"/>
      <c r="AN3008" s="5"/>
      <c r="AO3008" s="5"/>
      <c r="AP3008" s="5"/>
      <c r="AQ3008" s="5"/>
      <c r="AR3008" s="5"/>
      <c r="AS3008" s="5"/>
      <c r="AT3008" s="5"/>
      <c r="AU3008" s="5"/>
      <c r="AV3008" s="28"/>
      <c r="AW3008" s="28"/>
    </row>
    <row r="3009" spans="2:49" ht="15.6" x14ac:dyDescent="0.3">
      <c r="B3009" s="9"/>
      <c r="C3009" s="9"/>
      <c r="D3009" s="9"/>
      <c r="E3009" s="9"/>
      <c r="F3009" s="9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  <c r="V3009" s="5"/>
      <c r="W3009" s="5"/>
      <c r="X3009" s="5"/>
      <c r="Y3009" s="5"/>
      <c r="Z3009" s="5"/>
      <c r="AA3009" s="5"/>
      <c r="AB3009" s="5"/>
      <c r="AC3009" s="5"/>
      <c r="AD3009" s="5"/>
      <c r="AE3009" s="5"/>
      <c r="AF3009" s="5"/>
      <c r="AG3009" s="5"/>
      <c r="AH3009" s="5"/>
      <c r="AI3009" s="5"/>
      <c r="AJ3009" s="5"/>
      <c r="AK3009" s="5"/>
      <c r="AL3009" s="5"/>
      <c r="AM3009" s="5"/>
      <c r="AN3009" s="5"/>
      <c r="AO3009" s="5"/>
      <c r="AP3009" s="5"/>
      <c r="AQ3009" s="5"/>
      <c r="AR3009" s="5"/>
      <c r="AS3009" s="5"/>
      <c r="AT3009" s="5"/>
      <c r="AU3009" s="5"/>
      <c r="AV3009" s="28"/>
      <c r="AW3009" s="28"/>
    </row>
    <row r="3010" spans="2:49" ht="15.6" x14ac:dyDescent="0.3">
      <c r="B3010" s="9"/>
      <c r="C3010" s="9"/>
      <c r="D3010" s="9"/>
      <c r="E3010" s="9"/>
      <c r="F3010" s="9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  <c r="V3010" s="5"/>
      <c r="W3010" s="5"/>
      <c r="X3010" s="5"/>
      <c r="Y3010" s="5"/>
      <c r="Z3010" s="5"/>
      <c r="AA3010" s="5"/>
      <c r="AB3010" s="5"/>
      <c r="AC3010" s="5"/>
      <c r="AD3010" s="5"/>
      <c r="AE3010" s="5"/>
      <c r="AF3010" s="5"/>
      <c r="AG3010" s="5"/>
      <c r="AH3010" s="5"/>
      <c r="AI3010" s="5"/>
      <c r="AJ3010" s="5"/>
      <c r="AK3010" s="5"/>
      <c r="AL3010" s="5"/>
      <c r="AM3010" s="5"/>
      <c r="AN3010" s="5"/>
      <c r="AO3010" s="5"/>
      <c r="AP3010" s="5"/>
      <c r="AQ3010" s="5"/>
      <c r="AR3010" s="5"/>
      <c r="AS3010" s="5"/>
      <c r="AT3010" s="5"/>
      <c r="AU3010" s="5"/>
      <c r="AV3010" s="28"/>
      <c r="AW3010" s="28"/>
    </row>
    <row r="3011" spans="2:49" ht="15.6" x14ac:dyDescent="0.3">
      <c r="B3011" s="9"/>
      <c r="C3011" s="9"/>
      <c r="D3011" s="9"/>
      <c r="E3011" s="9"/>
      <c r="F3011" s="9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  <c r="V3011" s="5"/>
      <c r="W3011" s="5"/>
      <c r="X3011" s="5"/>
      <c r="Y3011" s="5"/>
      <c r="Z3011" s="5"/>
      <c r="AA3011" s="5"/>
      <c r="AB3011" s="5"/>
      <c r="AC3011" s="5"/>
      <c r="AD3011" s="5"/>
      <c r="AE3011" s="5"/>
      <c r="AF3011" s="5"/>
      <c r="AG3011" s="5"/>
      <c r="AH3011" s="5"/>
      <c r="AI3011" s="5"/>
      <c r="AJ3011" s="5"/>
      <c r="AK3011" s="5"/>
      <c r="AL3011" s="5"/>
      <c r="AM3011" s="5"/>
      <c r="AN3011" s="5"/>
      <c r="AO3011" s="5"/>
      <c r="AP3011" s="5"/>
      <c r="AQ3011" s="5"/>
      <c r="AR3011" s="5"/>
      <c r="AS3011" s="5"/>
      <c r="AT3011" s="5"/>
      <c r="AU3011" s="5"/>
      <c r="AV3011" s="28"/>
      <c r="AW3011" s="28"/>
    </row>
    <row r="3012" spans="2:49" ht="15.6" x14ac:dyDescent="0.3">
      <c r="B3012" s="9"/>
      <c r="C3012" s="9"/>
      <c r="D3012" s="9"/>
      <c r="E3012" s="9"/>
      <c r="F3012" s="9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  <c r="V3012" s="5"/>
      <c r="W3012" s="5"/>
      <c r="X3012" s="5"/>
      <c r="Y3012" s="5"/>
      <c r="Z3012" s="5"/>
      <c r="AA3012" s="5"/>
      <c r="AB3012" s="5"/>
      <c r="AC3012" s="5"/>
      <c r="AD3012" s="5"/>
      <c r="AE3012" s="5"/>
      <c r="AF3012" s="5"/>
      <c r="AG3012" s="5"/>
      <c r="AH3012" s="5"/>
      <c r="AI3012" s="5"/>
      <c r="AJ3012" s="5"/>
      <c r="AK3012" s="5"/>
      <c r="AL3012" s="5"/>
      <c r="AM3012" s="5"/>
      <c r="AN3012" s="5"/>
      <c r="AO3012" s="5"/>
      <c r="AP3012" s="5"/>
      <c r="AQ3012" s="5"/>
      <c r="AR3012" s="5"/>
      <c r="AS3012" s="5"/>
      <c r="AT3012" s="5"/>
      <c r="AU3012" s="5"/>
      <c r="AV3012" s="28"/>
      <c r="AW3012" s="28"/>
    </row>
    <row r="3013" spans="2:49" ht="15.6" x14ac:dyDescent="0.3">
      <c r="B3013" s="9"/>
      <c r="C3013" s="9"/>
      <c r="D3013" s="9"/>
      <c r="E3013" s="9"/>
      <c r="F3013" s="9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  <c r="V3013" s="5"/>
      <c r="W3013" s="5"/>
      <c r="X3013" s="5"/>
      <c r="Y3013" s="5"/>
      <c r="Z3013" s="5"/>
      <c r="AA3013" s="5"/>
      <c r="AB3013" s="5"/>
      <c r="AC3013" s="5"/>
      <c r="AD3013" s="5"/>
      <c r="AE3013" s="5"/>
      <c r="AF3013" s="5"/>
      <c r="AG3013" s="5"/>
      <c r="AH3013" s="5"/>
      <c r="AI3013" s="5"/>
      <c r="AJ3013" s="5"/>
      <c r="AK3013" s="5"/>
      <c r="AL3013" s="5"/>
      <c r="AM3013" s="5"/>
      <c r="AN3013" s="5"/>
      <c r="AO3013" s="5"/>
      <c r="AP3013" s="5"/>
      <c r="AQ3013" s="5"/>
      <c r="AR3013" s="5"/>
      <c r="AS3013" s="5"/>
      <c r="AT3013" s="5"/>
      <c r="AU3013" s="5"/>
      <c r="AV3013" s="28"/>
      <c r="AW3013" s="28"/>
    </row>
    <row r="3014" spans="2:49" ht="15.6" x14ac:dyDescent="0.3">
      <c r="B3014" s="9"/>
      <c r="C3014" s="9"/>
      <c r="D3014" s="9"/>
      <c r="E3014" s="9"/>
      <c r="F3014" s="9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5"/>
      <c r="Z3014" s="5"/>
      <c r="AA3014" s="5"/>
      <c r="AB3014" s="5"/>
      <c r="AC3014" s="5"/>
      <c r="AD3014" s="5"/>
      <c r="AE3014" s="5"/>
      <c r="AF3014" s="5"/>
      <c r="AG3014" s="5"/>
      <c r="AH3014" s="5"/>
      <c r="AI3014" s="5"/>
      <c r="AJ3014" s="5"/>
      <c r="AK3014" s="5"/>
      <c r="AL3014" s="5"/>
      <c r="AM3014" s="5"/>
      <c r="AN3014" s="5"/>
      <c r="AO3014" s="5"/>
      <c r="AP3014" s="5"/>
      <c r="AQ3014" s="5"/>
      <c r="AR3014" s="5"/>
      <c r="AS3014" s="5"/>
      <c r="AT3014" s="5"/>
      <c r="AU3014" s="5"/>
      <c r="AV3014" s="28"/>
      <c r="AW3014" s="28"/>
    </row>
    <row r="3015" spans="2:49" ht="15.6" x14ac:dyDescent="0.3">
      <c r="B3015" s="9"/>
      <c r="C3015" s="9"/>
      <c r="D3015" s="9"/>
      <c r="E3015" s="9"/>
      <c r="F3015" s="9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/>
      <c r="AA3015" s="5"/>
      <c r="AB3015" s="5"/>
      <c r="AC3015" s="5"/>
      <c r="AD3015" s="5"/>
      <c r="AE3015" s="5"/>
      <c r="AF3015" s="5"/>
      <c r="AG3015" s="5"/>
      <c r="AH3015" s="5"/>
      <c r="AI3015" s="5"/>
      <c r="AJ3015" s="5"/>
      <c r="AK3015" s="5"/>
      <c r="AL3015" s="5"/>
      <c r="AM3015" s="5"/>
      <c r="AN3015" s="5"/>
      <c r="AO3015" s="5"/>
      <c r="AP3015" s="5"/>
      <c r="AQ3015" s="5"/>
      <c r="AR3015" s="5"/>
      <c r="AS3015" s="5"/>
      <c r="AT3015" s="5"/>
      <c r="AU3015" s="5"/>
      <c r="AV3015" s="28"/>
      <c r="AW3015" s="28"/>
    </row>
    <row r="3016" spans="2:49" ht="15.6" x14ac:dyDescent="0.3">
      <c r="B3016" s="9"/>
      <c r="C3016" s="9"/>
      <c r="D3016" s="9"/>
      <c r="E3016" s="9"/>
      <c r="F3016" s="9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5"/>
      <c r="Z3016" s="5"/>
      <c r="AA3016" s="5"/>
      <c r="AB3016" s="5"/>
      <c r="AC3016" s="5"/>
      <c r="AD3016" s="5"/>
      <c r="AE3016" s="5"/>
      <c r="AF3016" s="5"/>
      <c r="AG3016" s="5"/>
      <c r="AH3016" s="5"/>
      <c r="AI3016" s="5"/>
      <c r="AJ3016" s="5"/>
      <c r="AK3016" s="5"/>
      <c r="AL3016" s="5"/>
      <c r="AM3016" s="5"/>
      <c r="AN3016" s="5"/>
      <c r="AO3016" s="5"/>
      <c r="AP3016" s="5"/>
      <c r="AQ3016" s="5"/>
      <c r="AR3016" s="5"/>
      <c r="AS3016" s="5"/>
      <c r="AT3016" s="5"/>
      <c r="AU3016" s="5"/>
      <c r="AV3016" s="28"/>
      <c r="AW3016" s="28"/>
    </row>
    <row r="3017" spans="2:49" ht="15.6" x14ac:dyDescent="0.3">
      <c r="B3017" s="9"/>
      <c r="C3017" s="9"/>
      <c r="D3017" s="9"/>
      <c r="E3017" s="9"/>
      <c r="F3017" s="9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5"/>
      <c r="Z3017" s="5"/>
      <c r="AA3017" s="5"/>
      <c r="AB3017" s="5"/>
      <c r="AC3017" s="5"/>
      <c r="AD3017" s="5"/>
      <c r="AE3017" s="5"/>
      <c r="AF3017" s="5"/>
      <c r="AG3017" s="5"/>
      <c r="AH3017" s="5"/>
      <c r="AI3017" s="5"/>
      <c r="AJ3017" s="5"/>
      <c r="AK3017" s="5"/>
      <c r="AL3017" s="5"/>
      <c r="AM3017" s="5"/>
      <c r="AN3017" s="5"/>
      <c r="AO3017" s="5"/>
      <c r="AP3017" s="5"/>
      <c r="AQ3017" s="5"/>
      <c r="AR3017" s="5"/>
      <c r="AS3017" s="5"/>
      <c r="AT3017" s="5"/>
      <c r="AU3017" s="5"/>
      <c r="AV3017" s="28"/>
      <c r="AW3017" s="28"/>
    </row>
    <row r="3018" spans="2:49" ht="15.6" x14ac:dyDescent="0.3">
      <c r="B3018" s="9"/>
      <c r="C3018" s="9"/>
      <c r="D3018" s="9"/>
      <c r="E3018" s="9"/>
      <c r="F3018" s="9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  <c r="V3018" s="5"/>
      <c r="W3018" s="5"/>
      <c r="X3018" s="5"/>
      <c r="Y3018" s="5"/>
      <c r="Z3018" s="5"/>
      <c r="AA3018" s="5"/>
      <c r="AB3018" s="5"/>
      <c r="AC3018" s="5"/>
      <c r="AD3018" s="5"/>
      <c r="AE3018" s="5"/>
      <c r="AF3018" s="5"/>
      <c r="AG3018" s="5"/>
      <c r="AH3018" s="5"/>
      <c r="AI3018" s="5"/>
      <c r="AJ3018" s="5"/>
      <c r="AK3018" s="5"/>
      <c r="AL3018" s="5"/>
      <c r="AM3018" s="5"/>
      <c r="AN3018" s="5"/>
      <c r="AO3018" s="5"/>
      <c r="AP3018" s="5"/>
      <c r="AQ3018" s="5"/>
      <c r="AR3018" s="5"/>
      <c r="AS3018" s="5"/>
      <c r="AT3018" s="5"/>
      <c r="AU3018" s="5"/>
      <c r="AV3018" s="28"/>
      <c r="AW3018" s="28"/>
    </row>
    <row r="3019" spans="2:49" ht="15.6" x14ac:dyDescent="0.3">
      <c r="B3019" s="9"/>
      <c r="C3019" s="9"/>
      <c r="D3019" s="9"/>
      <c r="E3019" s="9"/>
      <c r="F3019" s="9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  <c r="V3019" s="5"/>
      <c r="W3019" s="5"/>
      <c r="X3019" s="5"/>
      <c r="Y3019" s="5"/>
      <c r="Z3019" s="5"/>
      <c r="AA3019" s="5"/>
      <c r="AB3019" s="5"/>
      <c r="AC3019" s="5"/>
      <c r="AD3019" s="5"/>
      <c r="AE3019" s="5"/>
      <c r="AF3019" s="5"/>
      <c r="AG3019" s="5"/>
      <c r="AH3019" s="5"/>
      <c r="AI3019" s="5"/>
      <c r="AJ3019" s="5"/>
      <c r="AK3019" s="5"/>
      <c r="AL3019" s="5"/>
      <c r="AM3019" s="5"/>
      <c r="AN3019" s="5"/>
      <c r="AO3019" s="5"/>
      <c r="AP3019" s="5"/>
      <c r="AQ3019" s="5"/>
      <c r="AR3019" s="5"/>
      <c r="AS3019" s="5"/>
      <c r="AT3019" s="5"/>
      <c r="AU3019" s="5"/>
      <c r="AV3019" s="28"/>
      <c r="AW3019" s="28"/>
    </row>
    <row r="3020" spans="2:49" ht="15.6" x14ac:dyDescent="0.3">
      <c r="B3020" s="9"/>
      <c r="C3020" s="9"/>
      <c r="D3020" s="9"/>
      <c r="E3020" s="9"/>
      <c r="F3020" s="9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  <c r="AA3020" s="5"/>
      <c r="AB3020" s="5"/>
      <c r="AC3020" s="5"/>
      <c r="AD3020" s="5"/>
      <c r="AE3020" s="5"/>
      <c r="AF3020" s="5"/>
      <c r="AG3020" s="5"/>
      <c r="AH3020" s="5"/>
      <c r="AI3020" s="5"/>
      <c r="AJ3020" s="5"/>
      <c r="AK3020" s="5"/>
      <c r="AL3020" s="5"/>
      <c r="AM3020" s="5"/>
      <c r="AN3020" s="5"/>
      <c r="AO3020" s="5"/>
      <c r="AP3020" s="5"/>
      <c r="AQ3020" s="5"/>
      <c r="AR3020" s="5"/>
      <c r="AS3020" s="5"/>
      <c r="AT3020" s="5"/>
      <c r="AU3020" s="5"/>
      <c r="AV3020" s="28"/>
      <c r="AW3020" s="28"/>
    </row>
    <row r="3021" spans="2:49" ht="15.6" x14ac:dyDescent="0.3">
      <c r="B3021" s="9"/>
      <c r="C3021" s="9"/>
      <c r="D3021" s="9"/>
      <c r="E3021" s="9"/>
      <c r="F3021" s="9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  <c r="AA3021" s="5"/>
      <c r="AB3021" s="5"/>
      <c r="AC3021" s="5"/>
      <c r="AD3021" s="5"/>
      <c r="AE3021" s="5"/>
      <c r="AF3021" s="5"/>
      <c r="AG3021" s="5"/>
      <c r="AH3021" s="5"/>
      <c r="AI3021" s="5"/>
      <c r="AJ3021" s="5"/>
      <c r="AK3021" s="5"/>
      <c r="AL3021" s="5"/>
      <c r="AM3021" s="5"/>
      <c r="AN3021" s="5"/>
      <c r="AO3021" s="5"/>
      <c r="AP3021" s="5"/>
      <c r="AQ3021" s="5"/>
      <c r="AR3021" s="5"/>
      <c r="AS3021" s="5"/>
      <c r="AT3021" s="5"/>
      <c r="AU3021" s="5"/>
      <c r="AV3021" s="28"/>
      <c r="AW3021" s="28"/>
    </row>
    <row r="3022" spans="2:49" ht="15.6" x14ac:dyDescent="0.3">
      <c r="B3022" s="9"/>
      <c r="C3022" s="9"/>
      <c r="D3022" s="9"/>
      <c r="E3022" s="9"/>
      <c r="F3022" s="9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5"/>
      <c r="Z3022" s="5"/>
      <c r="AA3022" s="5"/>
      <c r="AB3022" s="5"/>
      <c r="AC3022" s="5"/>
      <c r="AD3022" s="5"/>
      <c r="AE3022" s="5"/>
      <c r="AF3022" s="5"/>
      <c r="AG3022" s="5"/>
      <c r="AH3022" s="5"/>
      <c r="AI3022" s="5"/>
      <c r="AJ3022" s="5"/>
      <c r="AK3022" s="5"/>
      <c r="AL3022" s="5"/>
      <c r="AM3022" s="5"/>
      <c r="AN3022" s="5"/>
      <c r="AO3022" s="5"/>
      <c r="AP3022" s="5"/>
      <c r="AQ3022" s="5"/>
      <c r="AR3022" s="5"/>
      <c r="AS3022" s="5"/>
      <c r="AT3022" s="5"/>
      <c r="AU3022" s="5"/>
      <c r="AV3022" s="28"/>
      <c r="AW3022" s="28"/>
    </row>
    <row r="3023" spans="2:49" ht="15.6" x14ac:dyDescent="0.3">
      <c r="B3023" s="9"/>
      <c r="C3023" s="9"/>
      <c r="D3023" s="9"/>
      <c r="E3023" s="9"/>
      <c r="F3023" s="9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5"/>
      <c r="Z3023" s="5"/>
      <c r="AA3023" s="5"/>
      <c r="AB3023" s="5"/>
      <c r="AC3023" s="5"/>
      <c r="AD3023" s="5"/>
      <c r="AE3023" s="5"/>
      <c r="AF3023" s="5"/>
      <c r="AG3023" s="5"/>
      <c r="AH3023" s="5"/>
      <c r="AI3023" s="5"/>
      <c r="AJ3023" s="5"/>
      <c r="AK3023" s="5"/>
      <c r="AL3023" s="5"/>
      <c r="AM3023" s="5"/>
      <c r="AN3023" s="5"/>
      <c r="AO3023" s="5"/>
      <c r="AP3023" s="5"/>
      <c r="AQ3023" s="5"/>
      <c r="AR3023" s="5"/>
      <c r="AS3023" s="5"/>
      <c r="AT3023" s="5"/>
      <c r="AU3023" s="5"/>
      <c r="AV3023" s="28"/>
      <c r="AW3023" s="28"/>
    </row>
    <row r="3024" spans="2:49" ht="15.6" x14ac:dyDescent="0.3">
      <c r="B3024" s="9"/>
      <c r="C3024" s="9"/>
      <c r="D3024" s="9"/>
      <c r="E3024" s="9"/>
      <c r="F3024" s="9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5"/>
      <c r="Z3024" s="5"/>
      <c r="AA3024" s="5"/>
      <c r="AB3024" s="5"/>
      <c r="AC3024" s="5"/>
      <c r="AD3024" s="5"/>
      <c r="AE3024" s="5"/>
      <c r="AF3024" s="5"/>
      <c r="AG3024" s="5"/>
      <c r="AH3024" s="5"/>
      <c r="AI3024" s="5"/>
      <c r="AJ3024" s="5"/>
      <c r="AK3024" s="5"/>
      <c r="AL3024" s="5"/>
      <c r="AM3024" s="5"/>
      <c r="AN3024" s="5"/>
      <c r="AO3024" s="5"/>
      <c r="AP3024" s="5"/>
      <c r="AQ3024" s="5"/>
      <c r="AR3024" s="5"/>
      <c r="AS3024" s="5"/>
      <c r="AT3024" s="5"/>
      <c r="AU3024" s="5"/>
      <c r="AV3024" s="28"/>
      <c r="AW3024" s="28"/>
    </row>
    <row r="3025" spans="2:49" ht="15.6" x14ac:dyDescent="0.3">
      <c r="B3025" s="9"/>
      <c r="C3025" s="9"/>
      <c r="D3025" s="9"/>
      <c r="E3025" s="9"/>
      <c r="F3025" s="9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5"/>
      <c r="Z3025" s="5"/>
      <c r="AA3025" s="5"/>
      <c r="AB3025" s="5"/>
      <c r="AC3025" s="5"/>
      <c r="AD3025" s="5"/>
      <c r="AE3025" s="5"/>
      <c r="AF3025" s="5"/>
      <c r="AG3025" s="5"/>
      <c r="AH3025" s="5"/>
      <c r="AI3025" s="5"/>
      <c r="AJ3025" s="5"/>
      <c r="AK3025" s="5"/>
      <c r="AL3025" s="5"/>
      <c r="AM3025" s="5"/>
      <c r="AN3025" s="5"/>
      <c r="AO3025" s="5"/>
      <c r="AP3025" s="5"/>
      <c r="AQ3025" s="5"/>
      <c r="AR3025" s="5"/>
      <c r="AS3025" s="5"/>
      <c r="AT3025" s="5"/>
      <c r="AU3025" s="5"/>
      <c r="AV3025" s="28"/>
      <c r="AW3025" s="28"/>
    </row>
    <row r="3026" spans="2:49" ht="15.6" x14ac:dyDescent="0.3">
      <c r="B3026" s="9"/>
      <c r="C3026" s="9"/>
      <c r="D3026" s="9"/>
      <c r="E3026" s="9"/>
      <c r="F3026" s="9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  <c r="AA3026" s="5"/>
      <c r="AB3026" s="5"/>
      <c r="AC3026" s="5"/>
      <c r="AD3026" s="5"/>
      <c r="AE3026" s="5"/>
      <c r="AF3026" s="5"/>
      <c r="AG3026" s="5"/>
      <c r="AH3026" s="5"/>
      <c r="AI3026" s="5"/>
      <c r="AJ3026" s="5"/>
      <c r="AK3026" s="5"/>
      <c r="AL3026" s="5"/>
      <c r="AM3026" s="5"/>
      <c r="AN3026" s="5"/>
      <c r="AO3026" s="5"/>
      <c r="AP3026" s="5"/>
      <c r="AQ3026" s="5"/>
      <c r="AR3026" s="5"/>
      <c r="AS3026" s="5"/>
      <c r="AT3026" s="5"/>
      <c r="AU3026" s="5"/>
      <c r="AV3026" s="28"/>
      <c r="AW3026" s="28"/>
    </row>
    <row r="3027" spans="2:49" ht="15.6" x14ac:dyDescent="0.3">
      <c r="B3027" s="9"/>
      <c r="C3027" s="9"/>
      <c r="D3027" s="9"/>
      <c r="E3027" s="9"/>
      <c r="F3027" s="9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  <c r="AA3027" s="5"/>
      <c r="AB3027" s="5"/>
      <c r="AC3027" s="5"/>
      <c r="AD3027" s="5"/>
      <c r="AE3027" s="5"/>
      <c r="AF3027" s="5"/>
      <c r="AG3027" s="5"/>
      <c r="AH3027" s="5"/>
      <c r="AI3027" s="5"/>
      <c r="AJ3027" s="5"/>
      <c r="AK3027" s="5"/>
      <c r="AL3027" s="5"/>
      <c r="AM3027" s="5"/>
      <c r="AN3027" s="5"/>
      <c r="AO3027" s="5"/>
      <c r="AP3027" s="5"/>
      <c r="AQ3027" s="5"/>
      <c r="AR3027" s="5"/>
      <c r="AS3027" s="5"/>
      <c r="AT3027" s="5"/>
      <c r="AU3027" s="5"/>
      <c r="AV3027" s="28"/>
      <c r="AW3027" s="28"/>
    </row>
    <row r="3028" spans="2:49" ht="15.6" x14ac:dyDescent="0.3">
      <c r="B3028" s="9"/>
      <c r="C3028" s="9"/>
      <c r="D3028" s="9"/>
      <c r="E3028" s="9"/>
      <c r="F3028" s="9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5"/>
      <c r="Z3028" s="5"/>
      <c r="AA3028" s="5"/>
      <c r="AB3028" s="5"/>
      <c r="AC3028" s="5"/>
      <c r="AD3028" s="5"/>
      <c r="AE3028" s="5"/>
      <c r="AF3028" s="5"/>
      <c r="AG3028" s="5"/>
      <c r="AH3028" s="5"/>
      <c r="AI3028" s="5"/>
      <c r="AJ3028" s="5"/>
      <c r="AK3028" s="5"/>
      <c r="AL3028" s="5"/>
      <c r="AM3028" s="5"/>
      <c r="AN3028" s="5"/>
      <c r="AO3028" s="5"/>
      <c r="AP3028" s="5"/>
      <c r="AQ3028" s="5"/>
      <c r="AR3028" s="5"/>
      <c r="AS3028" s="5"/>
      <c r="AT3028" s="5"/>
      <c r="AU3028" s="5"/>
      <c r="AV3028" s="28"/>
      <c r="AW3028" s="28"/>
    </row>
    <row r="3029" spans="2:49" ht="15.6" x14ac:dyDescent="0.3">
      <c r="B3029" s="9"/>
      <c r="C3029" s="9"/>
      <c r="D3029" s="9"/>
      <c r="E3029" s="9"/>
      <c r="F3029" s="9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5"/>
      <c r="Z3029" s="5"/>
      <c r="AA3029" s="5"/>
      <c r="AB3029" s="5"/>
      <c r="AC3029" s="5"/>
      <c r="AD3029" s="5"/>
      <c r="AE3029" s="5"/>
      <c r="AF3029" s="5"/>
      <c r="AG3029" s="5"/>
      <c r="AH3029" s="5"/>
      <c r="AI3029" s="5"/>
      <c r="AJ3029" s="5"/>
      <c r="AK3029" s="5"/>
      <c r="AL3029" s="5"/>
      <c r="AM3029" s="5"/>
      <c r="AN3029" s="5"/>
      <c r="AO3029" s="5"/>
      <c r="AP3029" s="5"/>
      <c r="AQ3029" s="5"/>
      <c r="AR3029" s="5"/>
      <c r="AS3029" s="5"/>
      <c r="AT3029" s="5"/>
      <c r="AU3029" s="5"/>
      <c r="AV3029" s="28"/>
      <c r="AW3029" s="28"/>
    </row>
    <row r="3030" spans="2:49" ht="15.6" x14ac:dyDescent="0.3">
      <c r="B3030" s="9"/>
      <c r="C3030" s="9"/>
      <c r="D3030" s="9"/>
      <c r="E3030" s="9"/>
      <c r="F3030" s="9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5"/>
      <c r="Z3030" s="5"/>
      <c r="AA3030" s="5"/>
      <c r="AB3030" s="5"/>
      <c r="AC3030" s="5"/>
      <c r="AD3030" s="5"/>
      <c r="AE3030" s="5"/>
      <c r="AF3030" s="5"/>
      <c r="AG3030" s="5"/>
      <c r="AH3030" s="5"/>
      <c r="AI3030" s="5"/>
      <c r="AJ3030" s="5"/>
      <c r="AK3030" s="5"/>
      <c r="AL3030" s="5"/>
      <c r="AM3030" s="5"/>
      <c r="AN3030" s="5"/>
      <c r="AO3030" s="5"/>
      <c r="AP3030" s="5"/>
      <c r="AQ3030" s="5"/>
      <c r="AR3030" s="5"/>
      <c r="AS3030" s="5"/>
      <c r="AT3030" s="5"/>
      <c r="AU3030" s="5"/>
      <c r="AV3030" s="28"/>
      <c r="AW3030" s="28"/>
    </row>
    <row r="3031" spans="2:49" ht="15.6" x14ac:dyDescent="0.3">
      <c r="B3031" s="9"/>
      <c r="C3031" s="9"/>
      <c r="D3031" s="9"/>
      <c r="E3031" s="9"/>
      <c r="F3031" s="9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5"/>
      <c r="Z3031" s="5"/>
      <c r="AA3031" s="5"/>
      <c r="AB3031" s="5"/>
      <c r="AC3031" s="5"/>
      <c r="AD3031" s="5"/>
      <c r="AE3031" s="5"/>
      <c r="AF3031" s="5"/>
      <c r="AG3031" s="5"/>
      <c r="AH3031" s="5"/>
      <c r="AI3031" s="5"/>
      <c r="AJ3031" s="5"/>
      <c r="AK3031" s="5"/>
      <c r="AL3031" s="5"/>
      <c r="AM3031" s="5"/>
      <c r="AN3031" s="5"/>
      <c r="AO3031" s="5"/>
      <c r="AP3031" s="5"/>
      <c r="AQ3031" s="5"/>
      <c r="AR3031" s="5"/>
      <c r="AS3031" s="5"/>
      <c r="AT3031" s="5"/>
      <c r="AU3031" s="5"/>
      <c r="AV3031" s="28"/>
      <c r="AW3031" s="28"/>
    </row>
    <row r="3032" spans="2:49" ht="15.6" x14ac:dyDescent="0.3">
      <c r="B3032" s="9"/>
      <c r="C3032" s="9"/>
      <c r="D3032" s="9"/>
      <c r="E3032" s="9"/>
      <c r="F3032" s="9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5"/>
      <c r="Z3032" s="5"/>
      <c r="AA3032" s="5"/>
      <c r="AB3032" s="5"/>
      <c r="AC3032" s="5"/>
      <c r="AD3032" s="5"/>
      <c r="AE3032" s="5"/>
      <c r="AF3032" s="5"/>
      <c r="AG3032" s="5"/>
      <c r="AH3032" s="5"/>
      <c r="AI3032" s="5"/>
      <c r="AJ3032" s="5"/>
      <c r="AK3032" s="5"/>
      <c r="AL3032" s="5"/>
      <c r="AM3032" s="5"/>
      <c r="AN3032" s="5"/>
      <c r="AO3032" s="5"/>
      <c r="AP3032" s="5"/>
      <c r="AQ3032" s="5"/>
      <c r="AR3032" s="5"/>
      <c r="AS3032" s="5"/>
      <c r="AT3032" s="5"/>
      <c r="AU3032" s="5"/>
      <c r="AV3032" s="28"/>
      <c r="AW3032" s="28"/>
    </row>
    <row r="3033" spans="2:49" ht="15.6" x14ac:dyDescent="0.3">
      <c r="B3033" s="9"/>
      <c r="C3033" s="9"/>
      <c r="D3033" s="9"/>
      <c r="E3033" s="9"/>
      <c r="F3033" s="9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5"/>
      <c r="Z3033" s="5"/>
      <c r="AA3033" s="5"/>
      <c r="AB3033" s="5"/>
      <c r="AC3033" s="5"/>
      <c r="AD3033" s="5"/>
      <c r="AE3033" s="5"/>
      <c r="AF3033" s="5"/>
      <c r="AG3033" s="5"/>
      <c r="AH3033" s="5"/>
      <c r="AI3033" s="5"/>
      <c r="AJ3033" s="5"/>
      <c r="AK3033" s="5"/>
      <c r="AL3033" s="5"/>
      <c r="AM3033" s="5"/>
      <c r="AN3033" s="5"/>
      <c r="AO3033" s="5"/>
      <c r="AP3033" s="5"/>
      <c r="AQ3033" s="5"/>
      <c r="AR3033" s="5"/>
      <c r="AS3033" s="5"/>
      <c r="AT3033" s="5"/>
      <c r="AU3033" s="5"/>
      <c r="AV3033" s="28"/>
      <c r="AW3033" s="28"/>
    </row>
    <row r="3034" spans="2:49" ht="15.6" x14ac:dyDescent="0.3">
      <c r="B3034" s="9"/>
      <c r="C3034" s="9"/>
      <c r="D3034" s="9"/>
      <c r="E3034" s="9"/>
      <c r="F3034" s="9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5"/>
      <c r="Z3034" s="5"/>
      <c r="AA3034" s="5"/>
      <c r="AB3034" s="5"/>
      <c r="AC3034" s="5"/>
      <c r="AD3034" s="5"/>
      <c r="AE3034" s="5"/>
      <c r="AF3034" s="5"/>
      <c r="AG3034" s="5"/>
      <c r="AH3034" s="5"/>
      <c r="AI3034" s="5"/>
      <c r="AJ3034" s="5"/>
      <c r="AK3034" s="5"/>
      <c r="AL3034" s="5"/>
      <c r="AM3034" s="5"/>
      <c r="AN3034" s="5"/>
      <c r="AO3034" s="5"/>
      <c r="AP3034" s="5"/>
      <c r="AQ3034" s="5"/>
      <c r="AR3034" s="5"/>
      <c r="AS3034" s="5"/>
      <c r="AT3034" s="5"/>
      <c r="AU3034" s="5"/>
      <c r="AV3034" s="28"/>
      <c r="AW3034" s="28"/>
    </row>
    <row r="3035" spans="2:49" ht="15.6" x14ac:dyDescent="0.3">
      <c r="B3035" s="9"/>
      <c r="C3035" s="9"/>
      <c r="D3035" s="9"/>
      <c r="E3035" s="9"/>
      <c r="F3035" s="9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5"/>
      <c r="Z3035" s="5"/>
      <c r="AA3035" s="5"/>
      <c r="AB3035" s="5"/>
      <c r="AC3035" s="5"/>
      <c r="AD3035" s="5"/>
      <c r="AE3035" s="5"/>
      <c r="AF3035" s="5"/>
      <c r="AG3035" s="5"/>
      <c r="AH3035" s="5"/>
      <c r="AI3035" s="5"/>
      <c r="AJ3035" s="5"/>
      <c r="AK3035" s="5"/>
      <c r="AL3035" s="5"/>
      <c r="AM3035" s="5"/>
      <c r="AN3035" s="5"/>
      <c r="AO3035" s="5"/>
      <c r="AP3035" s="5"/>
      <c r="AQ3035" s="5"/>
      <c r="AR3035" s="5"/>
      <c r="AS3035" s="5"/>
      <c r="AT3035" s="5"/>
      <c r="AU3035" s="5"/>
      <c r="AV3035" s="28"/>
      <c r="AW3035" s="28"/>
    </row>
    <row r="3036" spans="2:49" ht="15.6" x14ac:dyDescent="0.3">
      <c r="B3036" s="9"/>
      <c r="C3036" s="9"/>
      <c r="D3036" s="9"/>
      <c r="E3036" s="9"/>
      <c r="F3036" s="9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  <c r="V3036" s="5"/>
      <c r="W3036" s="5"/>
      <c r="X3036" s="5"/>
      <c r="Y3036" s="5"/>
      <c r="Z3036" s="5"/>
      <c r="AA3036" s="5"/>
      <c r="AB3036" s="5"/>
      <c r="AC3036" s="5"/>
      <c r="AD3036" s="5"/>
      <c r="AE3036" s="5"/>
      <c r="AF3036" s="5"/>
      <c r="AG3036" s="5"/>
      <c r="AH3036" s="5"/>
      <c r="AI3036" s="5"/>
      <c r="AJ3036" s="5"/>
      <c r="AK3036" s="5"/>
      <c r="AL3036" s="5"/>
      <c r="AM3036" s="5"/>
      <c r="AN3036" s="5"/>
      <c r="AO3036" s="5"/>
      <c r="AP3036" s="5"/>
      <c r="AQ3036" s="5"/>
      <c r="AR3036" s="5"/>
      <c r="AS3036" s="5"/>
      <c r="AT3036" s="5"/>
      <c r="AU3036" s="5"/>
      <c r="AV3036" s="28"/>
      <c r="AW3036" s="28"/>
    </row>
    <row r="3037" spans="2:49" ht="15.6" x14ac:dyDescent="0.3">
      <c r="B3037" s="9"/>
      <c r="C3037" s="9"/>
      <c r="D3037" s="9"/>
      <c r="E3037" s="9"/>
      <c r="F3037" s="9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  <c r="V3037" s="5"/>
      <c r="W3037" s="5"/>
      <c r="X3037" s="5"/>
      <c r="Y3037" s="5"/>
      <c r="Z3037" s="5"/>
      <c r="AA3037" s="5"/>
      <c r="AB3037" s="5"/>
      <c r="AC3037" s="5"/>
      <c r="AD3037" s="5"/>
      <c r="AE3037" s="5"/>
      <c r="AF3037" s="5"/>
      <c r="AG3037" s="5"/>
      <c r="AH3037" s="5"/>
      <c r="AI3037" s="5"/>
      <c r="AJ3037" s="5"/>
      <c r="AK3037" s="5"/>
      <c r="AL3037" s="5"/>
      <c r="AM3037" s="5"/>
      <c r="AN3037" s="5"/>
      <c r="AO3037" s="5"/>
      <c r="AP3037" s="5"/>
      <c r="AQ3037" s="5"/>
      <c r="AR3037" s="5"/>
      <c r="AS3037" s="5"/>
      <c r="AT3037" s="5"/>
      <c r="AU3037" s="5"/>
      <c r="AV3037" s="28"/>
      <c r="AW3037" s="28"/>
    </row>
    <row r="3038" spans="2:49" ht="15.6" x14ac:dyDescent="0.3">
      <c r="B3038" s="9"/>
      <c r="C3038" s="9"/>
      <c r="D3038" s="9"/>
      <c r="E3038" s="9"/>
      <c r="F3038" s="9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  <c r="V3038" s="5"/>
      <c r="W3038" s="5"/>
      <c r="X3038" s="5"/>
      <c r="Y3038" s="5"/>
      <c r="Z3038" s="5"/>
      <c r="AA3038" s="5"/>
      <c r="AB3038" s="5"/>
      <c r="AC3038" s="5"/>
      <c r="AD3038" s="5"/>
      <c r="AE3038" s="5"/>
      <c r="AF3038" s="5"/>
      <c r="AG3038" s="5"/>
      <c r="AH3038" s="5"/>
      <c r="AI3038" s="5"/>
      <c r="AJ3038" s="5"/>
      <c r="AK3038" s="5"/>
      <c r="AL3038" s="5"/>
      <c r="AM3038" s="5"/>
      <c r="AN3038" s="5"/>
      <c r="AO3038" s="5"/>
      <c r="AP3038" s="5"/>
      <c r="AQ3038" s="5"/>
      <c r="AR3038" s="5"/>
      <c r="AS3038" s="5"/>
      <c r="AT3038" s="5"/>
      <c r="AU3038" s="5"/>
      <c r="AV3038" s="28"/>
      <c r="AW3038" s="28"/>
    </row>
    <row r="3039" spans="2:49" ht="15.6" x14ac:dyDescent="0.3">
      <c r="B3039" s="9"/>
      <c r="C3039" s="9"/>
      <c r="D3039" s="9"/>
      <c r="E3039" s="9"/>
      <c r="F3039" s="9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  <c r="V3039" s="5"/>
      <c r="W3039" s="5"/>
      <c r="X3039" s="5"/>
      <c r="Y3039" s="5"/>
      <c r="Z3039" s="5"/>
      <c r="AA3039" s="5"/>
      <c r="AB3039" s="5"/>
      <c r="AC3039" s="5"/>
      <c r="AD3039" s="5"/>
      <c r="AE3039" s="5"/>
      <c r="AF3039" s="5"/>
      <c r="AG3039" s="5"/>
      <c r="AH3039" s="5"/>
      <c r="AI3039" s="5"/>
      <c r="AJ3039" s="5"/>
      <c r="AK3039" s="5"/>
      <c r="AL3039" s="5"/>
      <c r="AM3039" s="5"/>
      <c r="AN3039" s="5"/>
      <c r="AO3039" s="5"/>
      <c r="AP3039" s="5"/>
      <c r="AQ3039" s="5"/>
      <c r="AR3039" s="5"/>
      <c r="AS3039" s="5"/>
      <c r="AT3039" s="5"/>
      <c r="AU3039" s="5"/>
      <c r="AV3039" s="28"/>
      <c r="AW3039" s="28"/>
    </row>
    <row r="3040" spans="2:49" ht="15.6" x14ac:dyDescent="0.3">
      <c r="B3040" s="9"/>
      <c r="C3040" s="9"/>
      <c r="D3040" s="9"/>
      <c r="E3040" s="9"/>
      <c r="F3040" s="9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  <c r="V3040" s="5"/>
      <c r="W3040" s="5"/>
      <c r="X3040" s="5"/>
      <c r="Y3040" s="5"/>
      <c r="Z3040" s="5"/>
      <c r="AA3040" s="5"/>
      <c r="AB3040" s="5"/>
      <c r="AC3040" s="5"/>
      <c r="AD3040" s="5"/>
      <c r="AE3040" s="5"/>
      <c r="AF3040" s="5"/>
      <c r="AG3040" s="5"/>
      <c r="AH3040" s="5"/>
      <c r="AI3040" s="5"/>
      <c r="AJ3040" s="5"/>
      <c r="AK3040" s="5"/>
      <c r="AL3040" s="5"/>
      <c r="AM3040" s="5"/>
      <c r="AN3040" s="5"/>
      <c r="AO3040" s="5"/>
      <c r="AP3040" s="5"/>
      <c r="AQ3040" s="5"/>
      <c r="AR3040" s="5"/>
      <c r="AS3040" s="5"/>
      <c r="AT3040" s="5"/>
      <c r="AU3040" s="5"/>
      <c r="AV3040" s="28"/>
      <c r="AW3040" s="28"/>
    </row>
    <row r="3041" spans="2:49" ht="15.6" x14ac:dyDescent="0.3">
      <c r="B3041" s="9"/>
      <c r="C3041" s="9"/>
      <c r="D3041" s="9"/>
      <c r="E3041" s="9"/>
      <c r="F3041" s="9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  <c r="V3041" s="5"/>
      <c r="W3041" s="5"/>
      <c r="X3041" s="5"/>
      <c r="Y3041" s="5"/>
      <c r="Z3041" s="5"/>
      <c r="AA3041" s="5"/>
      <c r="AB3041" s="5"/>
      <c r="AC3041" s="5"/>
      <c r="AD3041" s="5"/>
      <c r="AE3041" s="5"/>
      <c r="AF3041" s="5"/>
      <c r="AG3041" s="5"/>
      <c r="AH3041" s="5"/>
      <c r="AI3041" s="5"/>
      <c r="AJ3041" s="5"/>
      <c r="AK3041" s="5"/>
      <c r="AL3041" s="5"/>
      <c r="AM3041" s="5"/>
      <c r="AN3041" s="5"/>
      <c r="AO3041" s="5"/>
      <c r="AP3041" s="5"/>
      <c r="AQ3041" s="5"/>
      <c r="AR3041" s="5"/>
      <c r="AS3041" s="5"/>
      <c r="AT3041" s="5"/>
      <c r="AU3041" s="5"/>
      <c r="AV3041" s="28"/>
      <c r="AW3041" s="28"/>
    </row>
    <row r="3042" spans="2:49" ht="15.6" x14ac:dyDescent="0.3">
      <c r="B3042" s="9"/>
      <c r="C3042" s="9"/>
      <c r="D3042" s="9"/>
      <c r="E3042" s="9"/>
      <c r="F3042" s="9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  <c r="V3042" s="5"/>
      <c r="W3042" s="5"/>
      <c r="X3042" s="5"/>
      <c r="Y3042" s="5"/>
      <c r="Z3042" s="5"/>
      <c r="AA3042" s="5"/>
      <c r="AB3042" s="5"/>
      <c r="AC3042" s="5"/>
      <c r="AD3042" s="5"/>
      <c r="AE3042" s="5"/>
      <c r="AF3042" s="5"/>
      <c r="AG3042" s="5"/>
      <c r="AH3042" s="5"/>
      <c r="AI3042" s="5"/>
      <c r="AJ3042" s="5"/>
      <c r="AK3042" s="5"/>
      <c r="AL3042" s="5"/>
      <c r="AM3042" s="5"/>
      <c r="AN3042" s="5"/>
      <c r="AO3042" s="5"/>
      <c r="AP3042" s="5"/>
      <c r="AQ3042" s="5"/>
      <c r="AR3042" s="5"/>
      <c r="AS3042" s="5"/>
      <c r="AT3042" s="5"/>
      <c r="AU3042" s="5"/>
      <c r="AV3042" s="28"/>
      <c r="AW3042" s="28"/>
    </row>
    <row r="3043" spans="2:49" ht="15.6" x14ac:dyDescent="0.3">
      <c r="B3043" s="9"/>
      <c r="C3043" s="9"/>
      <c r="D3043" s="9"/>
      <c r="E3043" s="9"/>
      <c r="F3043" s="9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  <c r="V3043" s="5"/>
      <c r="W3043" s="5"/>
      <c r="X3043" s="5"/>
      <c r="Y3043" s="5"/>
      <c r="Z3043" s="5"/>
      <c r="AA3043" s="5"/>
      <c r="AB3043" s="5"/>
      <c r="AC3043" s="5"/>
      <c r="AD3043" s="5"/>
      <c r="AE3043" s="5"/>
      <c r="AF3043" s="5"/>
      <c r="AG3043" s="5"/>
      <c r="AH3043" s="5"/>
      <c r="AI3043" s="5"/>
      <c r="AJ3043" s="5"/>
      <c r="AK3043" s="5"/>
      <c r="AL3043" s="5"/>
      <c r="AM3043" s="5"/>
      <c r="AN3043" s="5"/>
      <c r="AO3043" s="5"/>
      <c r="AP3043" s="5"/>
      <c r="AQ3043" s="5"/>
      <c r="AR3043" s="5"/>
      <c r="AS3043" s="5"/>
      <c r="AT3043" s="5"/>
      <c r="AU3043" s="5"/>
      <c r="AV3043" s="28"/>
      <c r="AW3043" s="28"/>
    </row>
    <row r="3044" spans="2:49" ht="15.6" x14ac:dyDescent="0.3">
      <c r="B3044" s="9"/>
      <c r="C3044" s="9"/>
      <c r="D3044" s="9"/>
      <c r="E3044" s="9"/>
      <c r="F3044" s="9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  <c r="V3044" s="5"/>
      <c r="W3044" s="5"/>
      <c r="X3044" s="5"/>
      <c r="Y3044" s="5"/>
      <c r="Z3044" s="5"/>
      <c r="AA3044" s="5"/>
      <c r="AB3044" s="5"/>
      <c r="AC3044" s="5"/>
      <c r="AD3044" s="5"/>
      <c r="AE3044" s="5"/>
      <c r="AF3044" s="5"/>
      <c r="AG3044" s="5"/>
      <c r="AH3044" s="5"/>
      <c r="AI3044" s="5"/>
      <c r="AJ3044" s="5"/>
      <c r="AK3044" s="5"/>
      <c r="AL3044" s="5"/>
      <c r="AM3044" s="5"/>
      <c r="AN3044" s="5"/>
      <c r="AO3044" s="5"/>
      <c r="AP3044" s="5"/>
      <c r="AQ3044" s="5"/>
      <c r="AR3044" s="5"/>
      <c r="AS3044" s="5"/>
      <c r="AT3044" s="5"/>
      <c r="AU3044" s="5"/>
      <c r="AV3044" s="28"/>
      <c r="AW3044" s="28"/>
    </row>
    <row r="3045" spans="2:49" ht="15.6" x14ac:dyDescent="0.3">
      <c r="B3045" s="9"/>
      <c r="C3045" s="9"/>
      <c r="D3045" s="9"/>
      <c r="E3045" s="9"/>
      <c r="F3045" s="9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  <c r="V3045" s="5"/>
      <c r="W3045" s="5"/>
      <c r="X3045" s="5"/>
      <c r="Y3045" s="5"/>
      <c r="Z3045" s="5"/>
      <c r="AA3045" s="5"/>
      <c r="AB3045" s="5"/>
      <c r="AC3045" s="5"/>
      <c r="AD3045" s="5"/>
      <c r="AE3045" s="5"/>
      <c r="AF3045" s="5"/>
      <c r="AG3045" s="5"/>
      <c r="AH3045" s="5"/>
      <c r="AI3045" s="5"/>
      <c r="AJ3045" s="5"/>
      <c r="AK3045" s="5"/>
      <c r="AL3045" s="5"/>
      <c r="AM3045" s="5"/>
      <c r="AN3045" s="5"/>
      <c r="AO3045" s="5"/>
      <c r="AP3045" s="5"/>
      <c r="AQ3045" s="5"/>
      <c r="AR3045" s="5"/>
      <c r="AS3045" s="5"/>
      <c r="AT3045" s="5"/>
      <c r="AU3045" s="5"/>
      <c r="AV3045" s="28"/>
      <c r="AW3045" s="28"/>
    </row>
    <row r="3046" spans="2:49" ht="15.6" x14ac:dyDescent="0.3">
      <c r="B3046" s="9"/>
      <c r="C3046" s="9"/>
      <c r="D3046" s="9"/>
      <c r="E3046" s="9"/>
      <c r="F3046" s="9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  <c r="V3046" s="5"/>
      <c r="W3046" s="5"/>
      <c r="X3046" s="5"/>
      <c r="Y3046" s="5"/>
      <c r="Z3046" s="5"/>
      <c r="AA3046" s="5"/>
      <c r="AB3046" s="5"/>
      <c r="AC3046" s="5"/>
      <c r="AD3046" s="5"/>
      <c r="AE3046" s="5"/>
      <c r="AF3046" s="5"/>
      <c r="AG3046" s="5"/>
      <c r="AH3046" s="5"/>
      <c r="AI3046" s="5"/>
      <c r="AJ3046" s="5"/>
      <c r="AK3046" s="5"/>
      <c r="AL3046" s="5"/>
      <c r="AM3046" s="5"/>
      <c r="AN3046" s="5"/>
      <c r="AO3046" s="5"/>
      <c r="AP3046" s="5"/>
      <c r="AQ3046" s="5"/>
      <c r="AR3046" s="5"/>
      <c r="AS3046" s="5"/>
      <c r="AT3046" s="5"/>
      <c r="AU3046" s="5"/>
      <c r="AV3046" s="28"/>
      <c r="AW3046" s="28"/>
    </row>
    <row r="3047" spans="2:49" ht="15.6" x14ac:dyDescent="0.3">
      <c r="B3047" s="9"/>
      <c r="C3047" s="9"/>
      <c r="D3047" s="9"/>
      <c r="E3047" s="9"/>
      <c r="F3047" s="9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  <c r="V3047" s="5"/>
      <c r="W3047" s="5"/>
      <c r="X3047" s="5"/>
      <c r="Y3047" s="5"/>
      <c r="Z3047" s="5"/>
      <c r="AA3047" s="5"/>
      <c r="AB3047" s="5"/>
      <c r="AC3047" s="5"/>
      <c r="AD3047" s="5"/>
      <c r="AE3047" s="5"/>
      <c r="AF3047" s="5"/>
      <c r="AG3047" s="5"/>
      <c r="AH3047" s="5"/>
      <c r="AI3047" s="5"/>
      <c r="AJ3047" s="5"/>
      <c r="AK3047" s="5"/>
      <c r="AL3047" s="5"/>
      <c r="AM3047" s="5"/>
      <c r="AN3047" s="5"/>
      <c r="AO3047" s="5"/>
      <c r="AP3047" s="5"/>
      <c r="AQ3047" s="5"/>
      <c r="AR3047" s="5"/>
      <c r="AS3047" s="5"/>
      <c r="AT3047" s="5"/>
      <c r="AU3047" s="5"/>
      <c r="AV3047" s="28"/>
      <c r="AW3047" s="28"/>
    </row>
    <row r="3048" spans="2:49" ht="15.6" x14ac:dyDescent="0.3">
      <c r="B3048" s="9"/>
      <c r="C3048" s="9"/>
      <c r="D3048" s="9"/>
      <c r="E3048" s="9"/>
      <c r="F3048" s="9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/>
      <c r="AA3048" s="5"/>
      <c r="AB3048" s="5"/>
      <c r="AC3048" s="5"/>
      <c r="AD3048" s="5"/>
      <c r="AE3048" s="5"/>
      <c r="AF3048" s="5"/>
      <c r="AG3048" s="5"/>
      <c r="AH3048" s="5"/>
      <c r="AI3048" s="5"/>
      <c r="AJ3048" s="5"/>
      <c r="AK3048" s="5"/>
      <c r="AL3048" s="5"/>
      <c r="AM3048" s="5"/>
      <c r="AN3048" s="5"/>
      <c r="AO3048" s="5"/>
      <c r="AP3048" s="5"/>
      <c r="AQ3048" s="5"/>
      <c r="AR3048" s="5"/>
      <c r="AS3048" s="5"/>
      <c r="AT3048" s="5"/>
      <c r="AU3048" s="5"/>
      <c r="AV3048" s="28"/>
      <c r="AW3048" s="28"/>
    </row>
    <row r="3049" spans="2:49" ht="15.6" x14ac:dyDescent="0.3">
      <c r="B3049" s="9"/>
      <c r="C3049" s="9"/>
      <c r="D3049" s="9"/>
      <c r="E3049" s="9"/>
      <c r="F3049" s="9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5"/>
      <c r="Z3049" s="5"/>
      <c r="AA3049" s="5"/>
      <c r="AB3049" s="5"/>
      <c r="AC3049" s="5"/>
      <c r="AD3049" s="5"/>
      <c r="AE3049" s="5"/>
      <c r="AF3049" s="5"/>
      <c r="AG3049" s="5"/>
      <c r="AH3049" s="5"/>
      <c r="AI3049" s="5"/>
      <c r="AJ3049" s="5"/>
      <c r="AK3049" s="5"/>
      <c r="AL3049" s="5"/>
      <c r="AM3049" s="5"/>
      <c r="AN3049" s="5"/>
      <c r="AO3049" s="5"/>
      <c r="AP3049" s="5"/>
      <c r="AQ3049" s="5"/>
      <c r="AR3049" s="5"/>
      <c r="AS3049" s="5"/>
      <c r="AT3049" s="5"/>
      <c r="AU3049" s="5"/>
      <c r="AV3049" s="28"/>
      <c r="AW3049" s="28"/>
    </row>
    <row r="3050" spans="2:49" ht="15.6" x14ac:dyDescent="0.3">
      <c r="B3050" s="9"/>
      <c r="C3050" s="9"/>
      <c r="D3050" s="9"/>
      <c r="E3050" s="9"/>
      <c r="F3050" s="9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5"/>
      <c r="Z3050" s="5"/>
      <c r="AA3050" s="5"/>
      <c r="AB3050" s="5"/>
      <c r="AC3050" s="5"/>
      <c r="AD3050" s="5"/>
      <c r="AE3050" s="5"/>
      <c r="AF3050" s="5"/>
      <c r="AG3050" s="5"/>
      <c r="AH3050" s="5"/>
      <c r="AI3050" s="5"/>
      <c r="AJ3050" s="5"/>
      <c r="AK3050" s="5"/>
      <c r="AL3050" s="5"/>
      <c r="AM3050" s="5"/>
      <c r="AN3050" s="5"/>
      <c r="AO3050" s="5"/>
      <c r="AP3050" s="5"/>
      <c r="AQ3050" s="5"/>
      <c r="AR3050" s="5"/>
      <c r="AS3050" s="5"/>
      <c r="AT3050" s="5"/>
      <c r="AU3050" s="5"/>
      <c r="AV3050" s="28"/>
      <c r="AW3050" s="28"/>
    </row>
    <row r="3051" spans="2:49" ht="15.6" x14ac:dyDescent="0.3">
      <c r="B3051" s="9"/>
      <c r="C3051" s="9"/>
      <c r="D3051" s="9"/>
      <c r="E3051" s="9"/>
      <c r="F3051" s="9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5"/>
      <c r="Z3051" s="5"/>
      <c r="AA3051" s="5"/>
      <c r="AB3051" s="5"/>
      <c r="AC3051" s="5"/>
      <c r="AD3051" s="5"/>
      <c r="AE3051" s="5"/>
      <c r="AF3051" s="5"/>
      <c r="AG3051" s="5"/>
      <c r="AH3051" s="5"/>
      <c r="AI3051" s="5"/>
      <c r="AJ3051" s="5"/>
      <c r="AK3051" s="5"/>
      <c r="AL3051" s="5"/>
      <c r="AM3051" s="5"/>
      <c r="AN3051" s="5"/>
      <c r="AO3051" s="5"/>
      <c r="AP3051" s="5"/>
      <c r="AQ3051" s="5"/>
      <c r="AR3051" s="5"/>
      <c r="AS3051" s="5"/>
      <c r="AT3051" s="5"/>
      <c r="AU3051" s="5"/>
      <c r="AV3051" s="28"/>
      <c r="AW3051" s="28"/>
    </row>
    <row r="3052" spans="2:49" ht="15.6" x14ac:dyDescent="0.3">
      <c r="B3052" s="9"/>
      <c r="C3052" s="9"/>
      <c r="D3052" s="9"/>
      <c r="E3052" s="9"/>
      <c r="F3052" s="9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5"/>
      <c r="Z3052" s="5"/>
      <c r="AA3052" s="5"/>
      <c r="AB3052" s="5"/>
      <c r="AC3052" s="5"/>
      <c r="AD3052" s="5"/>
      <c r="AE3052" s="5"/>
      <c r="AF3052" s="5"/>
      <c r="AG3052" s="5"/>
      <c r="AH3052" s="5"/>
      <c r="AI3052" s="5"/>
      <c r="AJ3052" s="5"/>
      <c r="AK3052" s="5"/>
      <c r="AL3052" s="5"/>
      <c r="AM3052" s="5"/>
      <c r="AN3052" s="5"/>
      <c r="AO3052" s="5"/>
      <c r="AP3052" s="5"/>
      <c r="AQ3052" s="5"/>
      <c r="AR3052" s="5"/>
      <c r="AS3052" s="5"/>
      <c r="AT3052" s="5"/>
      <c r="AU3052" s="5"/>
      <c r="AV3052" s="28"/>
      <c r="AW3052" s="28"/>
    </row>
    <row r="3053" spans="2:49" ht="15.6" x14ac:dyDescent="0.3">
      <c r="B3053" s="9"/>
      <c r="C3053" s="9"/>
      <c r="D3053" s="9"/>
      <c r="E3053" s="9"/>
      <c r="F3053" s="9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5"/>
      <c r="Z3053" s="5"/>
      <c r="AA3053" s="5"/>
      <c r="AB3053" s="5"/>
      <c r="AC3053" s="5"/>
      <c r="AD3053" s="5"/>
      <c r="AE3053" s="5"/>
      <c r="AF3053" s="5"/>
      <c r="AG3053" s="5"/>
      <c r="AH3053" s="5"/>
      <c r="AI3053" s="5"/>
      <c r="AJ3053" s="5"/>
      <c r="AK3053" s="5"/>
      <c r="AL3053" s="5"/>
      <c r="AM3053" s="5"/>
      <c r="AN3053" s="5"/>
      <c r="AO3053" s="5"/>
      <c r="AP3053" s="5"/>
      <c r="AQ3053" s="5"/>
      <c r="AR3053" s="5"/>
      <c r="AS3053" s="5"/>
      <c r="AT3053" s="5"/>
      <c r="AU3053" s="5"/>
      <c r="AV3053" s="28"/>
      <c r="AW3053" s="28"/>
    </row>
    <row r="3054" spans="2:49" ht="15.6" x14ac:dyDescent="0.3">
      <c r="B3054" s="9"/>
      <c r="C3054" s="9"/>
      <c r="D3054" s="9"/>
      <c r="E3054" s="9"/>
      <c r="F3054" s="9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  <c r="V3054" s="5"/>
      <c r="W3054" s="5"/>
      <c r="X3054" s="5"/>
      <c r="Y3054" s="5"/>
      <c r="Z3054" s="5"/>
      <c r="AA3054" s="5"/>
      <c r="AB3054" s="5"/>
      <c r="AC3054" s="5"/>
      <c r="AD3054" s="5"/>
      <c r="AE3054" s="5"/>
      <c r="AF3054" s="5"/>
      <c r="AG3054" s="5"/>
      <c r="AH3054" s="5"/>
      <c r="AI3054" s="5"/>
      <c r="AJ3054" s="5"/>
      <c r="AK3054" s="5"/>
      <c r="AL3054" s="5"/>
      <c r="AM3054" s="5"/>
      <c r="AN3054" s="5"/>
      <c r="AO3054" s="5"/>
      <c r="AP3054" s="5"/>
      <c r="AQ3054" s="5"/>
      <c r="AR3054" s="5"/>
      <c r="AS3054" s="5"/>
      <c r="AT3054" s="5"/>
      <c r="AU3054" s="5"/>
      <c r="AV3054" s="28"/>
      <c r="AW3054" s="28"/>
    </row>
    <row r="3055" spans="2:49" ht="15.6" x14ac:dyDescent="0.3">
      <c r="B3055" s="9"/>
      <c r="C3055" s="9"/>
      <c r="D3055" s="9"/>
      <c r="E3055" s="9"/>
      <c r="F3055" s="9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  <c r="V3055" s="5"/>
      <c r="W3055" s="5"/>
      <c r="X3055" s="5"/>
      <c r="Y3055" s="5"/>
      <c r="Z3055" s="5"/>
      <c r="AA3055" s="5"/>
      <c r="AB3055" s="5"/>
      <c r="AC3055" s="5"/>
      <c r="AD3055" s="5"/>
      <c r="AE3055" s="5"/>
      <c r="AF3055" s="5"/>
      <c r="AG3055" s="5"/>
      <c r="AH3055" s="5"/>
      <c r="AI3055" s="5"/>
      <c r="AJ3055" s="5"/>
      <c r="AK3055" s="5"/>
      <c r="AL3055" s="5"/>
      <c r="AM3055" s="5"/>
      <c r="AN3055" s="5"/>
      <c r="AO3055" s="5"/>
      <c r="AP3055" s="5"/>
      <c r="AQ3055" s="5"/>
      <c r="AR3055" s="5"/>
      <c r="AS3055" s="5"/>
      <c r="AT3055" s="5"/>
      <c r="AU3055" s="5"/>
      <c r="AV3055" s="28"/>
      <c r="AW3055" s="28"/>
    </row>
    <row r="3056" spans="2:49" ht="15.6" x14ac:dyDescent="0.3">
      <c r="B3056" s="9"/>
      <c r="C3056" s="9"/>
      <c r="D3056" s="9"/>
      <c r="E3056" s="9"/>
      <c r="F3056" s="9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  <c r="V3056" s="5"/>
      <c r="W3056" s="5"/>
      <c r="X3056" s="5"/>
      <c r="Y3056" s="5"/>
      <c r="Z3056" s="5"/>
      <c r="AA3056" s="5"/>
      <c r="AB3056" s="5"/>
      <c r="AC3056" s="5"/>
      <c r="AD3056" s="5"/>
      <c r="AE3056" s="5"/>
      <c r="AF3056" s="5"/>
      <c r="AG3056" s="5"/>
      <c r="AH3056" s="5"/>
      <c r="AI3056" s="5"/>
      <c r="AJ3056" s="5"/>
      <c r="AK3056" s="5"/>
      <c r="AL3056" s="5"/>
      <c r="AM3056" s="5"/>
      <c r="AN3056" s="5"/>
      <c r="AO3056" s="5"/>
      <c r="AP3056" s="5"/>
      <c r="AQ3056" s="5"/>
      <c r="AR3056" s="5"/>
      <c r="AS3056" s="5"/>
      <c r="AT3056" s="5"/>
      <c r="AU3056" s="5"/>
      <c r="AV3056" s="28"/>
      <c r="AW3056" s="28"/>
    </row>
    <row r="3057" spans="2:49" ht="15.6" x14ac:dyDescent="0.3">
      <c r="B3057" s="9"/>
      <c r="C3057" s="9"/>
      <c r="D3057" s="9"/>
      <c r="E3057" s="9"/>
      <c r="F3057" s="9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  <c r="V3057" s="5"/>
      <c r="W3057" s="5"/>
      <c r="X3057" s="5"/>
      <c r="Y3057" s="5"/>
      <c r="Z3057" s="5"/>
      <c r="AA3057" s="5"/>
      <c r="AB3057" s="5"/>
      <c r="AC3057" s="5"/>
      <c r="AD3057" s="5"/>
      <c r="AE3057" s="5"/>
      <c r="AF3057" s="5"/>
      <c r="AG3057" s="5"/>
      <c r="AH3057" s="5"/>
      <c r="AI3057" s="5"/>
      <c r="AJ3057" s="5"/>
      <c r="AK3057" s="5"/>
      <c r="AL3057" s="5"/>
      <c r="AM3057" s="5"/>
      <c r="AN3057" s="5"/>
      <c r="AO3057" s="5"/>
      <c r="AP3057" s="5"/>
      <c r="AQ3057" s="5"/>
      <c r="AR3057" s="5"/>
      <c r="AS3057" s="5"/>
      <c r="AT3057" s="5"/>
      <c r="AU3057" s="5"/>
      <c r="AV3057" s="28"/>
      <c r="AW3057" s="28"/>
    </row>
    <row r="3058" spans="2:49" ht="15.6" x14ac:dyDescent="0.3">
      <c r="B3058" s="9"/>
      <c r="C3058" s="9"/>
      <c r="D3058" s="9"/>
      <c r="E3058" s="9"/>
      <c r="F3058" s="9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  <c r="V3058" s="5"/>
      <c r="W3058" s="5"/>
      <c r="X3058" s="5"/>
      <c r="Y3058" s="5"/>
      <c r="Z3058" s="5"/>
      <c r="AA3058" s="5"/>
      <c r="AB3058" s="5"/>
      <c r="AC3058" s="5"/>
      <c r="AD3058" s="5"/>
      <c r="AE3058" s="5"/>
      <c r="AF3058" s="5"/>
      <c r="AG3058" s="5"/>
      <c r="AH3058" s="5"/>
      <c r="AI3058" s="5"/>
      <c r="AJ3058" s="5"/>
      <c r="AK3058" s="5"/>
      <c r="AL3058" s="5"/>
      <c r="AM3058" s="5"/>
      <c r="AN3058" s="5"/>
      <c r="AO3058" s="5"/>
      <c r="AP3058" s="5"/>
      <c r="AQ3058" s="5"/>
      <c r="AR3058" s="5"/>
      <c r="AS3058" s="5"/>
      <c r="AT3058" s="5"/>
      <c r="AU3058" s="5"/>
      <c r="AV3058" s="28"/>
      <c r="AW3058" s="28"/>
    </row>
    <row r="3059" spans="2:49" ht="15.6" x14ac:dyDescent="0.3">
      <c r="B3059" s="9"/>
      <c r="C3059" s="9"/>
      <c r="D3059" s="9"/>
      <c r="E3059" s="9"/>
      <c r="F3059" s="9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  <c r="V3059" s="5"/>
      <c r="W3059" s="5"/>
      <c r="X3059" s="5"/>
      <c r="Y3059" s="5"/>
      <c r="Z3059" s="5"/>
      <c r="AA3059" s="5"/>
      <c r="AB3059" s="5"/>
      <c r="AC3059" s="5"/>
      <c r="AD3059" s="5"/>
      <c r="AE3059" s="5"/>
      <c r="AF3059" s="5"/>
      <c r="AG3059" s="5"/>
      <c r="AH3059" s="5"/>
      <c r="AI3059" s="5"/>
      <c r="AJ3059" s="5"/>
      <c r="AK3059" s="5"/>
      <c r="AL3059" s="5"/>
      <c r="AM3059" s="5"/>
      <c r="AN3059" s="5"/>
      <c r="AO3059" s="5"/>
      <c r="AP3059" s="5"/>
      <c r="AQ3059" s="5"/>
      <c r="AR3059" s="5"/>
      <c r="AS3059" s="5"/>
      <c r="AT3059" s="5"/>
      <c r="AU3059" s="5"/>
      <c r="AV3059" s="28"/>
      <c r="AW3059" s="28"/>
    </row>
    <row r="3060" spans="2:49" ht="15.6" x14ac:dyDescent="0.3">
      <c r="B3060" s="9"/>
      <c r="C3060" s="9"/>
      <c r="D3060" s="9"/>
      <c r="E3060" s="9"/>
      <c r="F3060" s="9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  <c r="V3060" s="5"/>
      <c r="W3060" s="5"/>
      <c r="X3060" s="5"/>
      <c r="Y3060" s="5"/>
      <c r="Z3060" s="5"/>
      <c r="AA3060" s="5"/>
      <c r="AB3060" s="5"/>
      <c r="AC3060" s="5"/>
      <c r="AD3060" s="5"/>
      <c r="AE3060" s="5"/>
      <c r="AF3060" s="5"/>
      <c r="AG3060" s="5"/>
      <c r="AH3060" s="5"/>
      <c r="AI3060" s="5"/>
      <c r="AJ3060" s="5"/>
      <c r="AK3060" s="5"/>
      <c r="AL3060" s="5"/>
      <c r="AM3060" s="5"/>
      <c r="AN3060" s="5"/>
      <c r="AO3060" s="5"/>
      <c r="AP3060" s="5"/>
      <c r="AQ3060" s="5"/>
      <c r="AR3060" s="5"/>
      <c r="AS3060" s="5"/>
      <c r="AT3060" s="5"/>
      <c r="AU3060" s="5"/>
      <c r="AV3060" s="28"/>
      <c r="AW3060" s="28"/>
    </row>
    <row r="3061" spans="2:49" ht="15.6" x14ac:dyDescent="0.3">
      <c r="B3061" s="9"/>
      <c r="C3061" s="9"/>
      <c r="D3061" s="9"/>
      <c r="E3061" s="9"/>
      <c r="F3061" s="9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  <c r="V3061" s="5"/>
      <c r="W3061" s="5"/>
      <c r="X3061" s="5"/>
      <c r="Y3061" s="5"/>
      <c r="Z3061" s="5"/>
      <c r="AA3061" s="5"/>
      <c r="AB3061" s="5"/>
      <c r="AC3061" s="5"/>
      <c r="AD3061" s="5"/>
      <c r="AE3061" s="5"/>
      <c r="AF3061" s="5"/>
      <c r="AG3061" s="5"/>
      <c r="AH3061" s="5"/>
      <c r="AI3061" s="5"/>
      <c r="AJ3061" s="5"/>
      <c r="AK3061" s="5"/>
      <c r="AL3061" s="5"/>
      <c r="AM3061" s="5"/>
      <c r="AN3061" s="5"/>
      <c r="AO3061" s="5"/>
      <c r="AP3061" s="5"/>
      <c r="AQ3061" s="5"/>
      <c r="AR3061" s="5"/>
      <c r="AS3061" s="5"/>
      <c r="AT3061" s="5"/>
      <c r="AU3061" s="5"/>
      <c r="AV3061" s="28"/>
      <c r="AW3061" s="28"/>
    </row>
    <row r="3062" spans="2:49" ht="15.6" x14ac:dyDescent="0.3">
      <c r="B3062" s="9"/>
      <c r="C3062" s="9"/>
      <c r="D3062" s="9"/>
      <c r="E3062" s="9"/>
      <c r="F3062" s="9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  <c r="V3062" s="5"/>
      <c r="W3062" s="5"/>
      <c r="X3062" s="5"/>
      <c r="Y3062" s="5"/>
      <c r="Z3062" s="5"/>
      <c r="AA3062" s="5"/>
      <c r="AB3062" s="5"/>
      <c r="AC3062" s="5"/>
      <c r="AD3062" s="5"/>
      <c r="AE3062" s="5"/>
      <c r="AF3062" s="5"/>
      <c r="AG3062" s="5"/>
      <c r="AH3062" s="5"/>
      <c r="AI3062" s="5"/>
      <c r="AJ3062" s="5"/>
      <c r="AK3062" s="5"/>
      <c r="AL3062" s="5"/>
      <c r="AM3062" s="5"/>
      <c r="AN3062" s="5"/>
      <c r="AO3062" s="5"/>
      <c r="AP3062" s="5"/>
      <c r="AQ3062" s="5"/>
      <c r="AR3062" s="5"/>
      <c r="AS3062" s="5"/>
      <c r="AT3062" s="5"/>
      <c r="AU3062" s="5"/>
      <c r="AV3062" s="28"/>
      <c r="AW3062" s="28"/>
    </row>
    <row r="3063" spans="2:49" ht="15.6" x14ac:dyDescent="0.3">
      <c r="B3063" s="9"/>
      <c r="C3063" s="9"/>
      <c r="D3063" s="9"/>
      <c r="E3063" s="9"/>
      <c r="F3063" s="9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  <c r="V3063" s="5"/>
      <c r="W3063" s="5"/>
      <c r="X3063" s="5"/>
      <c r="Y3063" s="5"/>
      <c r="Z3063" s="5"/>
      <c r="AA3063" s="5"/>
      <c r="AB3063" s="5"/>
      <c r="AC3063" s="5"/>
      <c r="AD3063" s="5"/>
      <c r="AE3063" s="5"/>
      <c r="AF3063" s="5"/>
      <c r="AG3063" s="5"/>
      <c r="AH3063" s="5"/>
      <c r="AI3063" s="5"/>
      <c r="AJ3063" s="5"/>
      <c r="AK3063" s="5"/>
      <c r="AL3063" s="5"/>
      <c r="AM3063" s="5"/>
      <c r="AN3063" s="5"/>
      <c r="AO3063" s="5"/>
      <c r="AP3063" s="5"/>
      <c r="AQ3063" s="5"/>
      <c r="AR3063" s="5"/>
      <c r="AS3063" s="5"/>
      <c r="AT3063" s="5"/>
      <c r="AU3063" s="5"/>
      <c r="AV3063" s="28"/>
      <c r="AW3063" s="28"/>
    </row>
    <row r="3064" spans="2:49" ht="15.6" x14ac:dyDescent="0.3">
      <c r="B3064" s="9"/>
      <c r="C3064" s="9"/>
      <c r="D3064" s="9"/>
      <c r="E3064" s="9"/>
      <c r="F3064" s="9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  <c r="V3064" s="5"/>
      <c r="W3064" s="5"/>
      <c r="X3064" s="5"/>
      <c r="Y3064" s="5"/>
      <c r="Z3064" s="5"/>
      <c r="AA3064" s="5"/>
      <c r="AB3064" s="5"/>
      <c r="AC3064" s="5"/>
      <c r="AD3064" s="5"/>
      <c r="AE3064" s="5"/>
      <c r="AF3064" s="5"/>
      <c r="AG3064" s="5"/>
      <c r="AH3064" s="5"/>
      <c r="AI3064" s="5"/>
      <c r="AJ3064" s="5"/>
      <c r="AK3064" s="5"/>
      <c r="AL3064" s="5"/>
      <c r="AM3064" s="5"/>
      <c r="AN3064" s="5"/>
      <c r="AO3064" s="5"/>
      <c r="AP3064" s="5"/>
      <c r="AQ3064" s="5"/>
      <c r="AR3064" s="5"/>
      <c r="AS3064" s="5"/>
      <c r="AT3064" s="5"/>
      <c r="AU3064" s="5"/>
      <c r="AV3064" s="28"/>
      <c r="AW3064" s="28"/>
    </row>
    <row r="3065" spans="2:49" ht="15.6" x14ac:dyDescent="0.3">
      <c r="B3065" s="9"/>
      <c r="C3065" s="9"/>
      <c r="D3065" s="9"/>
      <c r="E3065" s="9"/>
      <c r="F3065" s="9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  <c r="V3065" s="5"/>
      <c r="W3065" s="5"/>
      <c r="X3065" s="5"/>
      <c r="Y3065" s="5"/>
      <c r="Z3065" s="5"/>
      <c r="AA3065" s="5"/>
      <c r="AB3065" s="5"/>
      <c r="AC3065" s="5"/>
      <c r="AD3065" s="5"/>
      <c r="AE3065" s="5"/>
      <c r="AF3065" s="5"/>
      <c r="AG3065" s="5"/>
      <c r="AH3065" s="5"/>
      <c r="AI3065" s="5"/>
      <c r="AJ3065" s="5"/>
      <c r="AK3065" s="5"/>
      <c r="AL3065" s="5"/>
      <c r="AM3065" s="5"/>
      <c r="AN3065" s="5"/>
      <c r="AO3065" s="5"/>
      <c r="AP3065" s="5"/>
      <c r="AQ3065" s="5"/>
      <c r="AR3065" s="5"/>
      <c r="AS3065" s="5"/>
      <c r="AT3065" s="5"/>
      <c r="AU3065" s="5"/>
      <c r="AV3065" s="28"/>
      <c r="AW3065" s="28"/>
    </row>
    <row r="3066" spans="2:49" ht="15.6" x14ac:dyDescent="0.3">
      <c r="B3066" s="9"/>
      <c r="C3066" s="9"/>
      <c r="D3066" s="9"/>
      <c r="E3066" s="9"/>
      <c r="F3066" s="9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  <c r="V3066" s="5"/>
      <c r="W3066" s="5"/>
      <c r="X3066" s="5"/>
      <c r="Y3066" s="5"/>
      <c r="Z3066" s="5"/>
      <c r="AA3066" s="5"/>
      <c r="AB3066" s="5"/>
      <c r="AC3066" s="5"/>
      <c r="AD3066" s="5"/>
      <c r="AE3066" s="5"/>
      <c r="AF3066" s="5"/>
      <c r="AG3066" s="5"/>
      <c r="AH3066" s="5"/>
      <c r="AI3066" s="5"/>
      <c r="AJ3066" s="5"/>
      <c r="AK3066" s="5"/>
      <c r="AL3066" s="5"/>
      <c r="AM3066" s="5"/>
      <c r="AN3066" s="5"/>
      <c r="AO3066" s="5"/>
      <c r="AP3066" s="5"/>
      <c r="AQ3066" s="5"/>
      <c r="AR3066" s="5"/>
      <c r="AS3066" s="5"/>
      <c r="AT3066" s="5"/>
      <c r="AU3066" s="5"/>
      <c r="AV3066" s="28"/>
      <c r="AW3066" s="28"/>
    </row>
    <row r="3067" spans="2:49" ht="15.6" x14ac:dyDescent="0.3">
      <c r="B3067" s="9"/>
      <c r="C3067" s="9"/>
      <c r="D3067" s="9"/>
      <c r="E3067" s="9"/>
      <c r="F3067" s="9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  <c r="V3067" s="5"/>
      <c r="W3067" s="5"/>
      <c r="X3067" s="5"/>
      <c r="Y3067" s="5"/>
      <c r="Z3067" s="5"/>
      <c r="AA3067" s="5"/>
      <c r="AB3067" s="5"/>
      <c r="AC3067" s="5"/>
      <c r="AD3067" s="5"/>
      <c r="AE3067" s="5"/>
      <c r="AF3067" s="5"/>
      <c r="AG3067" s="5"/>
      <c r="AH3067" s="5"/>
      <c r="AI3067" s="5"/>
      <c r="AJ3067" s="5"/>
      <c r="AK3067" s="5"/>
      <c r="AL3067" s="5"/>
      <c r="AM3067" s="5"/>
      <c r="AN3067" s="5"/>
      <c r="AO3067" s="5"/>
      <c r="AP3067" s="5"/>
      <c r="AQ3067" s="5"/>
      <c r="AR3067" s="5"/>
      <c r="AS3067" s="5"/>
      <c r="AT3067" s="5"/>
      <c r="AU3067" s="5"/>
      <c r="AV3067" s="28"/>
      <c r="AW3067" s="28"/>
    </row>
    <row r="3068" spans="2:49" ht="15.6" x14ac:dyDescent="0.3">
      <c r="B3068" s="9"/>
      <c r="C3068" s="9"/>
      <c r="D3068" s="9"/>
      <c r="E3068" s="9"/>
      <c r="F3068" s="9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/>
      <c r="AA3068" s="5"/>
      <c r="AB3068" s="5"/>
      <c r="AC3068" s="5"/>
      <c r="AD3068" s="5"/>
      <c r="AE3068" s="5"/>
      <c r="AF3068" s="5"/>
      <c r="AG3068" s="5"/>
      <c r="AH3068" s="5"/>
      <c r="AI3068" s="5"/>
      <c r="AJ3068" s="5"/>
      <c r="AK3068" s="5"/>
      <c r="AL3068" s="5"/>
      <c r="AM3068" s="5"/>
      <c r="AN3068" s="5"/>
      <c r="AO3068" s="5"/>
      <c r="AP3068" s="5"/>
      <c r="AQ3068" s="5"/>
      <c r="AR3068" s="5"/>
      <c r="AS3068" s="5"/>
      <c r="AT3068" s="5"/>
      <c r="AU3068" s="5"/>
      <c r="AV3068" s="28"/>
      <c r="AW3068" s="28"/>
    </row>
    <row r="3069" spans="2:49" ht="15.6" x14ac:dyDescent="0.3">
      <c r="B3069" s="9"/>
      <c r="C3069" s="9"/>
      <c r="D3069" s="9"/>
      <c r="E3069" s="9"/>
      <c r="F3069" s="9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  <c r="V3069" s="5"/>
      <c r="W3069" s="5"/>
      <c r="X3069" s="5"/>
      <c r="Y3069" s="5"/>
      <c r="Z3069" s="5"/>
      <c r="AA3069" s="5"/>
      <c r="AB3069" s="5"/>
      <c r="AC3069" s="5"/>
      <c r="AD3069" s="5"/>
      <c r="AE3069" s="5"/>
      <c r="AF3069" s="5"/>
      <c r="AG3069" s="5"/>
      <c r="AH3069" s="5"/>
      <c r="AI3069" s="5"/>
      <c r="AJ3069" s="5"/>
      <c r="AK3069" s="5"/>
      <c r="AL3069" s="5"/>
      <c r="AM3069" s="5"/>
      <c r="AN3069" s="5"/>
      <c r="AO3069" s="5"/>
      <c r="AP3069" s="5"/>
      <c r="AQ3069" s="5"/>
      <c r="AR3069" s="5"/>
      <c r="AS3069" s="5"/>
      <c r="AT3069" s="5"/>
      <c r="AU3069" s="5"/>
      <c r="AV3069" s="28"/>
      <c r="AW3069" s="28"/>
    </row>
    <row r="3070" spans="2:49" ht="15.6" x14ac:dyDescent="0.3">
      <c r="B3070" s="9"/>
      <c r="C3070" s="9"/>
      <c r="D3070" s="9"/>
      <c r="E3070" s="9"/>
      <c r="F3070" s="9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5"/>
      <c r="Z3070" s="5"/>
      <c r="AA3070" s="5"/>
      <c r="AB3070" s="5"/>
      <c r="AC3070" s="5"/>
      <c r="AD3070" s="5"/>
      <c r="AE3070" s="5"/>
      <c r="AF3070" s="5"/>
      <c r="AG3070" s="5"/>
      <c r="AH3070" s="5"/>
      <c r="AI3070" s="5"/>
      <c r="AJ3070" s="5"/>
      <c r="AK3070" s="5"/>
      <c r="AL3070" s="5"/>
      <c r="AM3070" s="5"/>
      <c r="AN3070" s="5"/>
      <c r="AO3070" s="5"/>
      <c r="AP3070" s="5"/>
      <c r="AQ3070" s="5"/>
      <c r="AR3070" s="5"/>
      <c r="AS3070" s="5"/>
      <c r="AT3070" s="5"/>
      <c r="AU3070" s="5"/>
      <c r="AV3070" s="28"/>
      <c r="AW3070" s="28"/>
    </row>
    <row r="3071" spans="2:49" ht="15.6" x14ac:dyDescent="0.3">
      <c r="B3071" s="9"/>
      <c r="C3071" s="9"/>
      <c r="D3071" s="9"/>
      <c r="E3071" s="9"/>
      <c r="F3071" s="9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5"/>
      <c r="Z3071" s="5"/>
      <c r="AA3071" s="5"/>
      <c r="AB3071" s="5"/>
      <c r="AC3071" s="5"/>
      <c r="AD3071" s="5"/>
      <c r="AE3071" s="5"/>
      <c r="AF3071" s="5"/>
      <c r="AG3071" s="5"/>
      <c r="AH3071" s="5"/>
      <c r="AI3071" s="5"/>
      <c r="AJ3071" s="5"/>
      <c r="AK3071" s="5"/>
      <c r="AL3071" s="5"/>
      <c r="AM3071" s="5"/>
      <c r="AN3071" s="5"/>
      <c r="AO3071" s="5"/>
      <c r="AP3071" s="5"/>
      <c r="AQ3071" s="5"/>
      <c r="AR3071" s="5"/>
      <c r="AS3071" s="5"/>
      <c r="AT3071" s="5"/>
      <c r="AU3071" s="5"/>
      <c r="AV3071" s="28"/>
      <c r="AW3071" s="28"/>
    </row>
    <row r="3072" spans="2:49" ht="15.6" x14ac:dyDescent="0.3">
      <c r="B3072" s="9"/>
      <c r="C3072" s="9"/>
      <c r="D3072" s="9"/>
      <c r="E3072" s="9"/>
      <c r="F3072" s="9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5"/>
      <c r="Z3072" s="5"/>
      <c r="AA3072" s="5"/>
      <c r="AB3072" s="5"/>
      <c r="AC3072" s="5"/>
      <c r="AD3072" s="5"/>
      <c r="AE3072" s="5"/>
      <c r="AF3072" s="5"/>
      <c r="AG3072" s="5"/>
      <c r="AH3072" s="5"/>
      <c r="AI3072" s="5"/>
      <c r="AJ3072" s="5"/>
      <c r="AK3072" s="5"/>
      <c r="AL3072" s="5"/>
      <c r="AM3072" s="5"/>
      <c r="AN3072" s="5"/>
      <c r="AO3072" s="5"/>
      <c r="AP3072" s="5"/>
      <c r="AQ3072" s="5"/>
      <c r="AR3072" s="5"/>
      <c r="AS3072" s="5"/>
      <c r="AT3072" s="5"/>
      <c r="AU3072" s="5"/>
      <c r="AV3072" s="28"/>
      <c r="AW3072" s="28"/>
    </row>
    <row r="3073" spans="2:49" ht="15.6" x14ac:dyDescent="0.3">
      <c r="B3073" s="9"/>
      <c r="C3073" s="9"/>
      <c r="D3073" s="9"/>
      <c r="E3073" s="9"/>
      <c r="F3073" s="9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5"/>
      <c r="Z3073" s="5"/>
      <c r="AA3073" s="5"/>
      <c r="AB3073" s="5"/>
      <c r="AC3073" s="5"/>
      <c r="AD3073" s="5"/>
      <c r="AE3073" s="5"/>
      <c r="AF3073" s="5"/>
      <c r="AG3073" s="5"/>
      <c r="AH3073" s="5"/>
      <c r="AI3073" s="5"/>
      <c r="AJ3073" s="5"/>
      <c r="AK3073" s="5"/>
      <c r="AL3073" s="5"/>
      <c r="AM3073" s="5"/>
      <c r="AN3073" s="5"/>
      <c r="AO3073" s="5"/>
      <c r="AP3073" s="5"/>
      <c r="AQ3073" s="5"/>
      <c r="AR3073" s="5"/>
      <c r="AS3073" s="5"/>
      <c r="AT3073" s="5"/>
      <c r="AU3073" s="5"/>
      <c r="AV3073" s="28"/>
      <c r="AW3073" s="28"/>
    </row>
    <row r="3074" spans="2:49" ht="15.6" x14ac:dyDescent="0.3">
      <c r="B3074" s="9"/>
      <c r="C3074" s="9"/>
      <c r="D3074" s="9"/>
      <c r="E3074" s="9"/>
      <c r="F3074" s="9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  <c r="V3074" s="5"/>
      <c r="W3074" s="5"/>
      <c r="X3074" s="5"/>
      <c r="Y3074" s="5"/>
      <c r="Z3074" s="5"/>
      <c r="AA3074" s="5"/>
      <c r="AB3074" s="5"/>
      <c r="AC3074" s="5"/>
      <c r="AD3074" s="5"/>
      <c r="AE3074" s="5"/>
      <c r="AF3074" s="5"/>
      <c r="AG3074" s="5"/>
      <c r="AH3074" s="5"/>
      <c r="AI3074" s="5"/>
      <c r="AJ3074" s="5"/>
      <c r="AK3074" s="5"/>
      <c r="AL3074" s="5"/>
      <c r="AM3074" s="5"/>
      <c r="AN3074" s="5"/>
      <c r="AO3074" s="5"/>
      <c r="AP3074" s="5"/>
      <c r="AQ3074" s="5"/>
      <c r="AR3074" s="5"/>
      <c r="AS3074" s="5"/>
      <c r="AT3074" s="5"/>
      <c r="AU3074" s="5"/>
      <c r="AV3074" s="28"/>
      <c r="AW3074" s="28"/>
    </row>
    <row r="3075" spans="2:49" ht="15.6" x14ac:dyDescent="0.3">
      <c r="B3075" s="9"/>
      <c r="C3075" s="9"/>
      <c r="D3075" s="9"/>
      <c r="E3075" s="9"/>
      <c r="F3075" s="9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  <c r="V3075" s="5"/>
      <c r="W3075" s="5"/>
      <c r="X3075" s="5"/>
      <c r="Y3075" s="5"/>
      <c r="Z3075" s="5"/>
      <c r="AA3075" s="5"/>
      <c r="AB3075" s="5"/>
      <c r="AC3075" s="5"/>
      <c r="AD3075" s="5"/>
      <c r="AE3075" s="5"/>
      <c r="AF3075" s="5"/>
      <c r="AG3075" s="5"/>
      <c r="AH3075" s="5"/>
      <c r="AI3075" s="5"/>
      <c r="AJ3075" s="5"/>
      <c r="AK3075" s="5"/>
      <c r="AL3075" s="5"/>
      <c r="AM3075" s="5"/>
      <c r="AN3075" s="5"/>
      <c r="AO3075" s="5"/>
      <c r="AP3075" s="5"/>
      <c r="AQ3075" s="5"/>
      <c r="AR3075" s="5"/>
      <c r="AS3075" s="5"/>
      <c r="AT3075" s="5"/>
      <c r="AU3075" s="5"/>
      <c r="AV3075" s="28"/>
      <c r="AW3075" s="28"/>
    </row>
    <row r="3076" spans="2:49" ht="15.6" x14ac:dyDescent="0.3">
      <c r="B3076" s="9"/>
      <c r="C3076" s="9"/>
      <c r="D3076" s="9"/>
      <c r="E3076" s="9"/>
      <c r="F3076" s="9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  <c r="V3076" s="5"/>
      <c r="W3076" s="5"/>
      <c r="X3076" s="5"/>
      <c r="Y3076" s="5"/>
      <c r="Z3076" s="5"/>
      <c r="AA3076" s="5"/>
      <c r="AB3076" s="5"/>
      <c r="AC3076" s="5"/>
      <c r="AD3076" s="5"/>
      <c r="AE3076" s="5"/>
      <c r="AF3076" s="5"/>
      <c r="AG3076" s="5"/>
      <c r="AH3076" s="5"/>
      <c r="AI3076" s="5"/>
      <c r="AJ3076" s="5"/>
      <c r="AK3076" s="5"/>
      <c r="AL3076" s="5"/>
      <c r="AM3076" s="5"/>
      <c r="AN3076" s="5"/>
      <c r="AO3076" s="5"/>
      <c r="AP3076" s="5"/>
      <c r="AQ3076" s="5"/>
      <c r="AR3076" s="5"/>
      <c r="AS3076" s="5"/>
      <c r="AT3076" s="5"/>
      <c r="AU3076" s="5"/>
      <c r="AV3076" s="28"/>
      <c r="AW3076" s="28"/>
    </row>
    <row r="3077" spans="2:49" ht="15.6" x14ac:dyDescent="0.3">
      <c r="B3077" s="9"/>
      <c r="C3077" s="9"/>
      <c r="D3077" s="9"/>
      <c r="E3077" s="9"/>
      <c r="F3077" s="9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  <c r="V3077" s="5"/>
      <c r="W3077" s="5"/>
      <c r="X3077" s="5"/>
      <c r="Y3077" s="5"/>
      <c r="Z3077" s="5"/>
      <c r="AA3077" s="5"/>
      <c r="AB3077" s="5"/>
      <c r="AC3077" s="5"/>
      <c r="AD3077" s="5"/>
      <c r="AE3077" s="5"/>
      <c r="AF3077" s="5"/>
      <c r="AG3077" s="5"/>
      <c r="AH3077" s="5"/>
      <c r="AI3077" s="5"/>
      <c r="AJ3077" s="5"/>
      <c r="AK3077" s="5"/>
      <c r="AL3077" s="5"/>
      <c r="AM3077" s="5"/>
      <c r="AN3077" s="5"/>
      <c r="AO3077" s="5"/>
      <c r="AP3077" s="5"/>
      <c r="AQ3077" s="5"/>
      <c r="AR3077" s="5"/>
      <c r="AS3077" s="5"/>
      <c r="AT3077" s="5"/>
      <c r="AU3077" s="5"/>
      <c r="AV3077" s="28"/>
      <c r="AW3077" s="28"/>
    </row>
    <row r="3078" spans="2:49" ht="15.6" x14ac:dyDescent="0.3">
      <c r="B3078" s="9"/>
      <c r="C3078" s="9"/>
      <c r="D3078" s="9"/>
      <c r="E3078" s="9"/>
      <c r="F3078" s="9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  <c r="V3078" s="5"/>
      <c r="W3078" s="5"/>
      <c r="X3078" s="5"/>
      <c r="Y3078" s="5"/>
      <c r="Z3078" s="5"/>
      <c r="AA3078" s="5"/>
      <c r="AB3078" s="5"/>
      <c r="AC3078" s="5"/>
      <c r="AD3078" s="5"/>
      <c r="AE3078" s="5"/>
      <c r="AF3078" s="5"/>
      <c r="AG3078" s="5"/>
      <c r="AH3078" s="5"/>
      <c r="AI3078" s="5"/>
      <c r="AJ3078" s="5"/>
      <c r="AK3078" s="5"/>
      <c r="AL3078" s="5"/>
      <c r="AM3078" s="5"/>
      <c r="AN3078" s="5"/>
      <c r="AO3078" s="5"/>
      <c r="AP3078" s="5"/>
      <c r="AQ3078" s="5"/>
      <c r="AR3078" s="5"/>
      <c r="AS3078" s="5"/>
      <c r="AT3078" s="5"/>
      <c r="AU3078" s="5"/>
      <c r="AV3078" s="28"/>
      <c r="AW3078" s="28"/>
    </row>
    <row r="3079" spans="2:49" ht="15.6" x14ac:dyDescent="0.3">
      <c r="B3079" s="9"/>
      <c r="C3079" s="9"/>
      <c r="D3079" s="9"/>
      <c r="E3079" s="9"/>
      <c r="F3079" s="9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  <c r="V3079" s="5"/>
      <c r="W3079" s="5"/>
      <c r="X3079" s="5"/>
      <c r="Y3079" s="5"/>
      <c r="Z3079" s="5"/>
      <c r="AA3079" s="5"/>
      <c r="AB3079" s="5"/>
      <c r="AC3079" s="5"/>
      <c r="AD3079" s="5"/>
      <c r="AE3079" s="5"/>
      <c r="AF3079" s="5"/>
      <c r="AG3079" s="5"/>
      <c r="AH3079" s="5"/>
      <c r="AI3079" s="5"/>
      <c r="AJ3079" s="5"/>
      <c r="AK3079" s="5"/>
      <c r="AL3079" s="5"/>
      <c r="AM3079" s="5"/>
      <c r="AN3079" s="5"/>
      <c r="AO3079" s="5"/>
      <c r="AP3079" s="5"/>
      <c r="AQ3079" s="5"/>
      <c r="AR3079" s="5"/>
      <c r="AS3079" s="5"/>
      <c r="AT3079" s="5"/>
      <c r="AU3079" s="5"/>
      <c r="AV3079" s="28"/>
      <c r="AW3079" s="28"/>
    </row>
    <row r="3080" spans="2:49" ht="15.6" x14ac:dyDescent="0.3">
      <c r="B3080" s="9"/>
      <c r="C3080" s="9"/>
      <c r="D3080" s="9"/>
      <c r="E3080" s="9"/>
      <c r="F3080" s="9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  <c r="V3080" s="5"/>
      <c r="W3080" s="5"/>
      <c r="X3080" s="5"/>
      <c r="Y3080" s="5"/>
      <c r="Z3080" s="5"/>
      <c r="AA3080" s="5"/>
      <c r="AB3080" s="5"/>
      <c r="AC3080" s="5"/>
      <c r="AD3080" s="5"/>
      <c r="AE3080" s="5"/>
      <c r="AF3080" s="5"/>
      <c r="AG3080" s="5"/>
      <c r="AH3080" s="5"/>
      <c r="AI3080" s="5"/>
      <c r="AJ3080" s="5"/>
      <c r="AK3080" s="5"/>
      <c r="AL3080" s="5"/>
      <c r="AM3080" s="5"/>
      <c r="AN3080" s="5"/>
      <c r="AO3080" s="5"/>
      <c r="AP3080" s="5"/>
      <c r="AQ3080" s="5"/>
      <c r="AR3080" s="5"/>
      <c r="AS3080" s="5"/>
      <c r="AT3080" s="5"/>
      <c r="AU3080" s="5"/>
      <c r="AV3080" s="28"/>
      <c r="AW3080" s="28"/>
    </row>
    <row r="3081" spans="2:49" ht="15.6" x14ac:dyDescent="0.3">
      <c r="B3081" s="9"/>
      <c r="C3081" s="9"/>
      <c r="D3081" s="9"/>
      <c r="E3081" s="9"/>
      <c r="F3081" s="9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  <c r="V3081" s="5"/>
      <c r="W3081" s="5"/>
      <c r="X3081" s="5"/>
      <c r="Y3081" s="5"/>
      <c r="Z3081" s="5"/>
      <c r="AA3081" s="5"/>
      <c r="AB3081" s="5"/>
      <c r="AC3081" s="5"/>
      <c r="AD3081" s="5"/>
      <c r="AE3081" s="5"/>
      <c r="AF3081" s="5"/>
      <c r="AG3081" s="5"/>
      <c r="AH3081" s="5"/>
      <c r="AI3081" s="5"/>
      <c r="AJ3081" s="5"/>
      <c r="AK3081" s="5"/>
      <c r="AL3081" s="5"/>
      <c r="AM3081" s="5"/>
      <c r="AN3081" s="5"/>
      <c r="AO3081" s="5"/>
      <c r="AP3081" s="5"/>
      <c r="AQ3081" s="5"/>
      <c r="AR3081" s="5"/>
      <c r="AS3081" s="5"/>
      <c r="AT3081" s="5"/>
      <c r="AU3081" s="5"/>
      <c r="AV3081" s="28"/>
      <c r="AW3081" s="28"/>
    </row>
    <row r="3082" spans="2:49" ht="15.6" x14ac:dyDescent="0.3">
      <c r="B3082" s="9"/>
      <c r="C3082" s="9"/>
      <c r="D3082" s="9"/>
      <c r="E3082" s="9"/>
      <c r="F3082" s="9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  <c r="V3082" s="5"/>
      <c r="W3082" s="5"/>
      <c r="X3082" s="5"/>
      <c r="Y3082" s="5"/>
      <c r="Z3082" s="5"/>
      <c r="AA3082" s="5"/>
      <c r="AB3082" s="5"/>
      <c r="AC3082" s="5"/>
      <c r="AD3082" s="5"/>
      <c r="AE3082" s="5"/>
      <c r="AF3082" s="5"/>
      <c r="AG3082" s="5"/>
      <c r="AH3082" s="5"/>
      <c r="AI3082" s="5"/>
      <c r="AJ3082" s="5"/>
      <c r="AK3082" s="5"/>
      <c r="AL3082" s="5"/>
      <c r="AM3082" s="5"/>
      <c r="AN3082" s="5"/>
      <c r="AO3082" s="5"/>
      <c r="AP3082" s="5"/>
      <c r="AQ3082" s="5"/>
      <c r="AR3082" s="5"/>
      <c r="AS3082" s="5"/>
      <c r="AT3082" s="5"/>
      <c r="AU3082" s="5"/>
      <c r="AV3082" s="28"/>
      <c r="AW3082" s="28"/>
    </row>
    <row r="3083" spans="2:49" ht="15.6" x14ac:dyDescent="0.3">
      <c r="B3083" s="9"/>
      <c r="C3083" s="9"/>
      <c r="D3083" s="9"/>
      <c r="E3083" s="9"/>
      <c r="F3083" s="9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  <c r="V3083" s="5"/>
      <c r="W3083" s="5"/>
      <c r="X3083" s="5"/>
      <c r="Y3083" s="5"/>
      <c r="Z3083" s="5"/>
      <c r="AA3083" s="5"/>
      <c r="AB3083" s="5"/>
      <c r="AC3083" s="5"/>
      <c r="AD3083" s="5"/>
      <c r="AE3083" s="5"/>
      <c r="AF3083" s="5"/>
      <c r="AG3083" s="5"/>
      <c r="AH3083" s="5"/>
      <c r="AI3083" s="5"/>
      <c r="AJ3083" s="5"/>
      <c r="AK3083" s="5"/>
      <c r="AL3083" s="5"/>
      <c r="AM3083" s="5"/>
      <c r="AN3083" s="5"/>
      <c r="AO3083" s="5"/>
      <c r="AP3083" s="5"/>
      <c r="AQ3083" s="5"/>
      <c r="AR3083" s="5"/>
      <c r="AS3083" s="5"/>
      <c r="AT3083" s="5"/>
      <c r="AU3083" s="5"/>
      <c r="AV3083" s="28"/>
      <c r="AW3083" s="28"/>
    </row>
    <row r="3084" spans="2:49" ht="15.6" x14ac:dyDescent="0.3">
      <c r="B3084" s="9"/>
      <c r="C3084" s="9"/>
      <c r="D3084" s="9"/>
      <c r="E3084" s="9"/>
      <c r="F3084" s="9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  <c r="V3084" s="5"/>
      <c r="W3084" s="5"/>
      <c r="X3084" s="5"/>
      <c r="Y3084" s="5"/>
      <c r="Z3084" s="5"/>
      <c r="AA3084" s="5"/>
      <c r="AB3084" s="5"/>
      <c r="AC3084" s="5"/>
      <c r="AD3084" s="5"/>
      <c r="AE3084" s="5"/>
      <c r="AF3084" s="5"/>
      <c r="AG3084" s="5"/>
      <c r="AH3084" s="5"/>
      <c r="AI3084" s="5"/>
      <c r="AJ3084" s="5"/>
      <c r="AK3084" s="5"/>
      <c r="AL3084" s="5"/>
      <c r="AM3084" s="5"/>
      <c r="AN3084" s="5"/>
      <c r="AO3084" s="5"/>
      <c r="AP3084" s="5"/>
      <c r="AQ3084" s="5"/>
      <c r="AR3084" s="5"/>
      <c r="AS3084" s="5"/>
      <c r="AT3084" s="5"/>
      <c r="AU3084" s="5"/>
      <c r="AV3084" s="28"/>
      <c r="AW3084" s="28"/>
    </row>
    <row r="3085" spans="2:49" ht="15.6" x14ac:dyDescent="0.3">
      <c r="B3085" s="9"/>
      <c r="C3085" s="9"/>
      <c r="D3085" s="9"/>
      <c r="E3085" s="9"/>
      <c r="F3085" s="9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  <c r="V3085" s="5"/>
      <c r="W3085" s="5"/>
      <c r="X3085" s="5"/>
      <c r="Y3085" s="5"/>
      <c r="Z3085" s="5"/>
      <c r="AA3085" s="5"/>
      <c r="AB3085" s="5"/>
      <c r="AC3085" s="5"/>
      <c r="AD3085" s="5"/>
      <c r="AE3085" s="5"/>
      <c r="AF3085" s="5"/>
      <c r="AG3085" s="5"/>
      <c r="AH3085" s="5"/>
      <c r="AI3085" s="5"/>
      <c r="AJ3085" s="5"/>
      <c r="AK3085" s="5"/>
      <c r="AL3085" s="5"/>
      <c r="AM3085" s="5"/>
      <c r="AN3085" s="5"/>
      <c r="AO3085" s="5"/>
      <c r="AP3085" s="5"/>
      <c r="AQ3085" s="5"/>
      <c r="AR3085" s="5"/>
      <c r="AS3085" s="5"/>
      <c r="AT3085" s="5"/>
      <c r="AU3085" s="5"/>
      <c r="AV3085" s="28"/>
      <c r="AW3085" s="28"/>
    </row>
    <row r="3086" spans="2:49" ht="15.6" x14ac:dyDescent="0.3">
      <c r="B3086" s="9"/>
      <c r="C3086" s="9"/>
      <c r="D3086" s="9"/>
      <c r="E3086" s="9"/>
      <c r="F3086" s="9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  <c r="V3086" s="5"/>
      <c r="W3086" s="5"/>
      <c r="X3086" s="5"/>
      <c r="Y3086" s="5"/>
      <c r="Z3086" s="5"/>
      <c r="AA3086" s="5"/>
      <c r="AB3086" s="5"/>
      <c r="AC3086" s="5"/>
      <c r="AD3086" s="5"/>
      <c r="AE3086" s="5"/>
      <c r="AF3086" s="5"/>
      <c r="AG3086" s="5"/>
      <c r="AH3086" s="5"/>
      <c r="AI3086" s="5"/>
      <c r="AJ3086" s="5"/>
      <c r="AK3086" s="5"/>
      <c r="AL3086" s="5"/>
      <c r="AM3086" s="5"/>
      <c r="AN3086" s="5"/>
      <c r="AO3086" s="5"/>
      <c r="AP3086" s="5"/>
      <c r="AQ3086" s="5"/>
      <c r="AR3086" s="5"/>
      <c r="AS3086" s="5"/>
      <c r="AT3086" s="5"/>
      <c r="AU3086" s="5"/>
      <c r="AV3086" s="28"/>
      <c r="AW3086" s="28"/>
    </row>
    <row r="3087" spans="2:49" ht="15.6" x14ac:dyDescent="0.3">
      <c r="B3087" s="9"/>
      <c r="C3087" s="9"/>
      <c r="D3087" s="9"/>
      <c r="E3087" s="9"/>
      <c r="F3087" s="9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  <c r="V3087" s="5"/>
      <c r="W3087" s="5"/>
      <c r="X3087" s="5"/>
      <c r="Y3087" s="5"/>
      <c r="Z3087" s="5"/>
      <c r="AA3087" s="5"/>
      <c r="AB3087" s="5"/>
      <c r="AC3087" s="5"/>
      <c r="AD3087" s="5"/>
      <c r="AE3087" s="5"/>
      <c r="AF3087" s="5"/>
      <c r="AG3087" s="5"/>
      <c r="AH3087" s="5"/>
      <c r="AI3087" s="5"/>
      <c r="AJ3087" s="5"/>
      <c r="AK3087" s="5"/>
      <c r="AL3087" s="5"/>
      <c r="AM3087" s="5"/>
      <c r="AN3087" s="5"/>
      <c r="AO3087" s="5"/>
      <c r="AP3087" s="5"/>
      <c r="AQ3087" s="5"/>
      <c r="AR3087" s="5"/>
      <c r="AS3087" s="5"/>
      <c r="AT3087" s="5"/>
      <c r="AU3087" s="5"/>
      <c r="AV3087" s="28"/>
      <c r="AW3087" s="28"/>
    </row>
    <row r="3088" spans="2:49" ht="15.6" x14ac:dyDescent="0.3">
      <c r="B3088" s="9"/>
      <c r="C3088" s="9"/>
      <c r="D3088" s="9"/>
      <c r="E3088" s="9"/>
      <c r="F3088" s="9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  <c r="V3088" s="5"/>
      <c r="W3088" s="5"/>
      <c r="X3088" s="5"/>
      <c r="Y3088" s="5"/>
      <c r="Z3088" s="5"/>
      <c r="AA3088" s="5"/>
      <c r="AB3088" s="5"/>
      <c r="AC3088" s="5"/>
      <c r="AD3088" s="5"/>
      <c r="AE3088" s="5"/>
      <c r="AF3088" s="5"/>
      <c r="AG3088" s="5"/>
      <c r="AH3088" s="5"/>
      <c r="AI3088" s="5"/>
      <c r="AJ3088" s="5"/>
      <c r="AK3088" s="5"/>
      <c r="AL3088" s="5"/>
      <c r="AM3088" s="5"/>
      <c r="AN3088" s="5"/>
      <c r="AO3088" s="5"/>
      <c r="AP3088" s="5"/>
      <c r="AQ3088" s="5"/>
      <c r="AR3088" s="5"/>
      <c r="AS3088" s="5"/>
      <c r="AT3088" s="5"/>
      <c r="AU3088" s="5"/>
      <c r="AV3088" s="28"/>
      <c r="AW3088" s="28"/>
    </row>
    <row r="3089" spans="2:49" ht="15.6" x14ac:dyDescent="0.3">
      <c r="B3089" s="9"/>
      <c r="C3089" s="9"/>
      <c r="D3089" s="9"/>
      <c r="E3089" s="9"/>
      <c r="F3089" s="9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  <c r="V3089" s="5"/>
      <c r="W3089" s="5"/>
      <c r="X3089" s="5"/>
      <c r="Y3089" s="5"/>
      <c r="Z3089" s="5"/>
      <c r="AA3089" s="5"/>
      <c r="AB3089" s="5"/>
      <c r="AC3089" s="5"/>
      <c r="AD3089" s="5"/>
      <c r="AE3089" s="5"/>
      <c r="AF3089" s="5"/>
      <c r="AG3089" s="5"/>
      <c r="AH3089" s="5"/>
      <c r="AI3089" s="5"/>
      <c r="AJ3089" s="5"/>
      <c r="AK3089" s="5"/>
      <c r="AL3089" s="5"/>
      <c r="AM3089" s="5"/>
      <c r="AN3089" s="5"/>
      <c r="AO3089" s="5"/>
      <c r="AP3089" s="5"/>
      <c r="AQ3089" s="5"/>
      <c r="AR3089" s="5"/>
      <c r="AS3089" s="5"/>
      <c r="AT3089" s="5"/>
      <c r="AU3089" s="5"/>
      <c r="AV3089" s="28"/>
      <c r="AW3089" s="28"/>
    </row>
    <row r="3090" spans="2:49" ht="15.6" x14ac:dyDescent="0.3">
      <c r="B3090" s="9"/>
      <c r="C3090" s="9"/>
      <c r="D3090" s="9"/>
      <c r="E3090" s="9"/>
      <c r="F3090" s="9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  <c r="V3090" s="5"/>
      <c r="W3090" s="5"/>
      <c r="X3090" s="5"/>
      <c r="Y3090" s="5"/>
      <c r="Z3090" s="5"/>
      <c r="AA3090" s="5"/>
      <c r="AB3090" s="5"/>
      <c r="AC3090" s="5"/>
      <c r="AD3090" s="5"/>
      <c r="AE3090" s="5"/>
      <c r="AF3090" s="5"/>
      <c r="AG3090" s="5"/>
      <c r="AH3090" s="5"/>
      <c r="AI3090" s="5"/>
      <c r="AJ3090" s="5"/>
      <c r="AK3090" s="5"/>
      <c r="AL3090" s="5"/>
      <c r="AM3090" s="5"/>
      <c r="AN3090" s="5"/>
      <c r="AO3090" s="5"/>
      <c r="AP3090" s="5"/>
      <c r="AQ3090" s="5"/>
      <c r="AR3090" s="5"/>
      <c r="AS3090" s="5"/>
      <c r="AT3090" s="5"/>
      <c r="AU3090" s="5"/>
      <c r="AV3090" s="28"/>
      <c r="AW3090" s="28"/>
    </row>
    <row r="3091" spans="2:49" ht="15.6" x14ac:dyDescent="0.3">
      <c r="B3091" s="9"/>
      <c r="C3091" s="9"/>
      <c r="D3091" s="9"/>
      <c r="E3091" s="9"/>
      <c r="F3091" s="9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  <c r="V3091" s="5"/>
      <c r="W3091" s="5"/>
      <c r="X3091" s="5"/>
      <c r="Y3091" s="5"/>
      <c r="Z3091" s="5"/>
      <c r="AA3091" s="5"/>
      <c r="AB3091" s="5"/>
      <c r="AC3091" s="5"/>
      <c r="AD3091" s="5"/>
      <c r="AE3091" s="5"/>
      <c r="AF3091" s="5"/>
      <c r="AG3091" s="5"/>
      <c r="AH3091" s="5"/>
      <c r="AI3091" s="5"/>
      <c r="AJ3091" s="5"/>
      <c r="AK3091" s="5"/>
      <c r="AL3091" s="5"/>
      <c r="AM3091" s="5"/>
      <c r="AN3091" s="5"/>
      <c r="AO3091" s="5"/>
      <c r="AP3091" s="5"/>
      <c r="AQ3091" s="5"/>
      <c r="AR3091" s="5"/>
      <c r="AS3091" s="5"/>
      <c r="AT3091" s="5"/>
      <c r="AU3091" s="5"/>
      <c r="AV3091" s="28"/>
      <c r="AW3091" s="28"/>
    </row>
    <row r="3092" spans="2:49" ht="15.6" x14ac:dyDescent="0.3">
      <c r="B3092" s="9"/>
      <c r="C3092" s="9"/>
      <c r="D3092" s="9"/>
      <c r="E3092" s="9"/>
      <c r="F3092" s="9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  <c r="V3092" s="5"/>
      <c r="W3092" s="5"/>
      <c r="X3092" s="5"/>
      <c r="Y3092" s="5"/>
      <c r="Z3092" s="5"/>
      <c r="AA3092" s="5"/>
      <c r="AB3092" s="5"/>
      <c r="AC3092" s="5"/>
      <c r="AD3092" s="5"/>
      <c r="AE3092" s="5"/>
      <c r="AF3092" s="5"/>
      <c r="AG3092" s="5"/>
      <c r="AH3092" s="5"/>
      <c r="AI3092" s="5"/>
      <c r="AJ3092" s="5"/>
      <c r="AK3092" s="5"/>
      <c r="AL3092" s="5"/>
      <c r="AM3092" s="5"/>
      <c r="AN3092" s="5"/>
      <c r="AO3092" s="5"/>
      <c r="AP3092" s="5"/>
      <c r="AQ3092" s="5"/>
      <c r="AR3092" s="5"/>
      <c r="AS3092" s="5"/>
      <c r="AT3092" s="5"/>
      <c r="AU3092" s="5"/>
      <c r="AV3092" s="28"/>
      <c r="AW3092" s="28"/>
    </row>
    <row r="3093" spans="2:49" ht="15.6" x14ac:dyDescent="0.3">
      <c r="B3093" s="9"/>
      <c r="C3093" s="9"/>
      <c r="D3093" s="9"/>
      <c r="E3093" s="9"/>
      <c r="F3093" s="9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  <c r="V3093" s="5"/>
      <c r="W3093" s="5"/>
      <c r="X3093" s="5"/>
      <c r="Y3093" s="5"/>
      <c r="Z3093" s="5"/>
      <c r="AA3093" s="5"/>
      <c r="AB3093" s="5"/>
      <c r="AC3093" s="5"/>
      <c r="AD3093" s="5"/>
      <c r="AE3093" s="5"/>
      <c r="AF3093" s="5"/>
      <c r="AG3093" s="5"/>
      <c r="AH3093" s="5"/>
      <c r="AI3093" s="5"/>
      <c r="AJ3093" s="5"/>
      <c r="AK3093" s="5"/>
      <c r="AL3093" s="5"/>
      <c r="AM3093" s="5"/>
      <c r="AN3093" s="5"/>
      <c r="AO3093" s="5"/>
      <c r="AP3093" s="5"/>
      <c r="AQ3093" s="5"/>
      <c r="AR3093" s="5"/>
      <c r="AS3093" s="5"/>
      <c r="AT3093" s="5"/>
      <c r="AU3093" s="5"/>
      <c r="AV3093" s="28"/>
      <c r="AW3093" s="28"/>
    </row>
    <row r="3094" spans="2:49" ht="15.6" x14ac:dyDescent="0.3">
      <c r="B3094" s="9"/>
      <c r="C3094" s="9"/>
      <c r="D3094" s="9"/>
      <c r="E3094" s="9"/>
      <c r="F3094" s="9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  <c r="V3094" s="5"/>
      <c r="W3094" s="5"/>
      <c r="X3094" s="5"/>
      <c r="Y3094" s="5"/>
      <c r="Z3094" s="5"/>
      <c r="AA3094" s="5"/>
      <c r="AB3094" s="5"/>
      <c r="AC3094" s="5"/>
      <c r="AD3094" s="5"/>
      <c r="AE3094" s="5"/>
      <c r="AF3094" s="5"/>
      <c r="AG3094" s="5"/>
      <c r="AH3094" s="5"/>
      <c r="AI3094" s="5"/>
      <c r="AJ3094" s="5"/>
      <c r="AK3094" s="5"/>
      <c r="AL3094" s="5"/>
      <c r="AM3094" s="5"/>
      <c r="AN3094" s="5"/>
      <c r="AO3094" s="5"/>
      <c r="AP3094" s="5"/>
      <c r="AQ3094" s="5"/>
      <c r="AR3094" s="5"/>
      <c r="AS3094" s="5"/>
      <c r="AT3094" s="5"/>
      <c r="AU3094" s="5"/>
      <c r="AV3094" s="28"/>
      <c r="AW3094" s="28"/>
    </row>
    <row r="3095" spans="2:49" ht="15.6" x14ac:dyDescent="0.3">
      <c r="B3095" s="9"/>
      <c r="C3095" s="9"/>
      <c r="D3095" s="9"/>
      <c r="E3095" s="9"/>
      <c r="F3095" s="9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  <c r="V3095" s="5"/>
      <c r="W3095" s="5"/>
      <c r="X3095" s="5"/>
      <c r="Y3095" s="5"/>
      <c r="Z3095" s="5"/>
      <c r="AA3095" s="5"/>
      <c r="AB3095" s="5"/>
      <c r="AC3095" s="5"/>
      <c r="AD3095" s="5"/>
      <c r="AE3095" s="5"/>
      <c r="AF3095" s="5"/>
      <c r="AG3095" s="5"/>
      <c r="AH3095" s="5"/>
      <c r="AI3095" s="5"/>
      <c r="AJ3095" s="5"/>
      <c r="AK3095" s="5"/>
      <c r="AL3095" s="5"/>
      <c r="AM3095" s="5"/>
      <c r="AN3095" s="5"/>
      <c r="AO3095" s="5"/>
      <c r="AP3095" s="5"/>
      <c r="AQ3095" s="5"/>
      <c r="AR3095" s="5"/>
      <c r="AS3095" s="5"/>
      <c r="AT3095" s="5"/>
      <c r="AU3095" s="5"/>
      <c r="AV3095" s="28"/>
      <c r="AW3095" s="28"/>
    </row>
    <row r="3096" spans="2:49" ht="15.6" x14ac:dyDescent="0.3">
      <c r="B3096" s="9"/>
      <c r="C3096" s="9"/>
      <c r="D3096" s="9"/>
      <c r="E3096" s="9"/>
      <c r="F3096" s="9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5"/>
      <c r="Z3096" s="5"/>
      <c r="AA3096" s="5"/>
      <c r="AB3096" s="5"/>
      <c r="AC3096" s="5"/>
      <c r="AD3096" s="5"/>
      <c r="AE3096" s="5"/>
      <c r="AF3096" s="5"/>
      <c r="AG3096" s="5"/>
      <c r="AH3096" s="5"/>
      <c r="AI3096" s="5"/>
      <c r="AJ3096" s="5"/>
      <c r="AK3096" s="5"/>
      <c r="AL3096" s="5"/>
      <c r="AM3096" s="5"/>
      <c r="AN3096" s="5"/>
      <c r="AO3096" s="5"/>
      <c r="AP3096" s="5"/>
      <c r="AQ3096" s="5"/>
      <c r="AR3096" s="5"/>
      <c r="AS3096" s="5"/>
      <c r="AT3096" s="5"/>
      <c r="AU3096" s="5"/>
      <c r="AV3096" s="28"/>
      <c r="AW3096" s="28"/>
    </row>
    <row r="3097" spans="2:49" ht="15.6" x14ac:dyDescent="0.3">
      <c r="B3097" s="9"/>
      <c r="C3097" s="9"/>
      <c r="D3097" s="9"/>
      <c r="E3097" s="9"/>
      <c r="F3097" s="9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  <c r="V3097" s="5"/>
      <c r="W3097" s="5"/>
      <c r="X3097" s="5"/>
      <c r="Y3097" s="5"/>
      <c r="Z3097" s="5"/>
      <c r="AA3097" s="5"/>
      <c r="AB3097" s="5"/>
      <c r="AC3097" s="5"/>
      <c r="AD3097" s="5"/>
      <c r="AE3097" s="5"/>
      <c r="AF3097" s="5"/>
      <c r="AG3097" s="5"/>
      <c r="AH3097" s="5"/>
      <c r="AI3097" s="5"/>
      <c r="AJ3097" s="5"/>
      <c r="AK3097" s="5"/>
      <c r="AL3097" s="5"/>
      <c r="AM3097" s="5"/>
      <c r="AN3097" s="5"/>
      <c r="AO3097" s="5"/>
      <c r="AP3097" s="5"/>
      <c r="AQ3097" s="5"/>
      <c r="AR3097" s="5"/>
      <c r="AS3097" s="5"/>
      <c r="AT3097" s="5"/>
      <c r="AU3097" s="5"/>
      <c r="AV3097" s="28"/>
      <c r="AW3097" s="28"/>
    </row>
    <row r="3098" spans="2:49" ht="15.6" x14ac:dyDescent="0.3">
      <c r="B3098" s="9"/>
      <c r="C3098" s="9"/>
      <c r="D3098" s="9"/>
      <c r="E3098" s="9"/>
      <c r="F3098" s="9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  <c r="V3098" s="5"/>
      <c r="W3098" s="5"/>
      <c r="X3098" s="5"/>
      <c r="Y3098" s="5"/>
      <c r="Z3098" s="5"/>
      <c r="AA3098" s="5"/>
      <c r="AB3098" s="5"/>
      <c r="AC3098" s="5"/>
      <c r="AD3098" s="5"/>
      <c r="AE3098" s="5"/>
      <c r="AF3098" s="5"/>
      <c r="AG3098" s="5"/>
      <c r="AH3098" s="5"/>
      <c r="AI3098" s="5"/>
      <c r="AJ3098" s="5"/>
      <c r="AK3098" s="5"/>
      <c r="AL3098" s="5"/>
      <c r="AM3098" s="5"/>
      <c r="AN3098" s="5"/>
      <c r="AO3098" s="5"/>
      <c r="AP3098" s="5"/>
      <c r="AQ3098" s="5"/>
      <c r="AR3098" s="5"/>
      <c r="AS3098" s="5"/>
      <c r="AT3098" s="5"/>
      <c r="AU3098" s="5"/>
      <c r="AV3098" s="28"/>
      <c r="AW3098" s="28"/>
    </row>
    <row r="3099" spans="2:49" ht="15.6" x14ac:dyDescent="0.3">
      <c r="B3099" s="9"/>
      <c r="C3099" s="9"/>
      <c r="D3099" s="9"/>
      <c r="E3099" s="9"/>
      <c r="F3099" s="9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  <c r="V3099" s="5"/>
      <c r="W3099" s="5"/>
      <c r="X3099" s="5"/>
      <c r="Y3099" s="5"/>
      <c r="Z3099" s="5"/>
      <c r="AA3099" s="5"/>
      <c r="AB3099" s="5"/>
      <c r="AC3099" s="5"/>
      <c r="AD3099" s="5"/>
      <c r="AE3099" s="5"/>
      <c r="AF3099" s="5"/>
      <c r="AG3099" s="5"/>
      <c r="AH3099" s="5"/>
      <c r="AI3099" s="5"/>
      <c r="AJ3099" s="5"/>
      <c r="AK3099" s="5"/>
      <c r="AL3099" s="5"/>
      <c r="AM3099" s="5"/>
      <c r="AN3099" s="5"/>
      <c r="AO3099" s="5"/>
      <c r="AP3099" s="5"/>
      <c r="AQ3099" s="5"/>
      <c r="AR3099" s="5"/>
      <c r="AS3099" s="5"/>
      <c r="AT3099" s="5"/>
      <c r="AU3099" s="5"/>
      <c r="AV3099" s="28"/>
      <c r="AW3099" s="28"/>
    </row>
    <row r="3100" spans="2:49" ht="15.6" x14ac:dyDescent="0.3">
      <c r="B3100" s="9"/>
      <c r="C3100" s="9"/>
      <c r="D3100" s="9"/>
      <c r="E3100" s="9"/>
      <c r="F3100" s="9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  <c r="V3100" s="5"/>
      <c r="W3100" s="5"/>
      <c r="X3100" s="5"/>
      <c r="Y3100" s="5"/>
      <c r="Z3100" s="5"/>
      <c r="AA3100" s="5"/>
      <c r="AB3100" s="5"/>
      <c r="AC3100" s="5"/>
      <c r="AD3100" s="5"/>
      <c r="AE3100" s="5"/>
      <c r="AF3100" s="5"/>
      <c r="AG3100" s="5"/>
      <c r="AH3100" s="5"/>
      <c r="AI3100" s="5"/>
      <c r="AJ3100" s="5"/>
      <c r="AK3100" s="5"/>
      <c r="AL3100" s="5"/>
      <c r="AM3100" s="5"/>
      <c r="AN3100" s="5"/>
      <c r="AO3100" s="5"/>
      <c r="AP3100" s="5"/>
      <c r="AQ3100" s="5"/>
      <c r="AR3100" s="5"/>
      <c r="AS3100" s="5"/>
      <c r="AT3100" s="5"/>
      <c r="AU3100" s="5"/>
      <c r="AV3100" s="28"/>
      <c r="AW3100" s="28"/>
    </row>
    <row r="3101" spans="2:49" ht="15.6" x14ac:dyDescent="0.3">
      <c r="B3101" s="9"/>
      <c r="C3101" s="9"/>
      <c r="D3101" s="9"/>
      <c r="E3101" s="9"/>
      <c r="F3101" s="9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  <c r="V3101" s="5"/>
      <c r="W3101" s="5"/>
      <c r="X3101" s="5"/>
      <c r="Y3101" s="5"/>
      <c r="Z3101" s="5"/>
      <c r="AA3101" s="5"/>
      <c r="AB3101" s="5"/>
      <c r="AC3101" s="5"/>
      <c r="AD3101" s="5"/>
      <c r="AE3101" s="5"/>
      <c r="AF3101" s="5"/>
      <c r="AG3101" s="5"/>
      <c r="AH3101" s="5"/>
      <c r="AI3101" s="5"/>
      <c r="AJ3101" s="5"/>
      <c r="AK3101" s="5"/>
      <c r="AL3101" s="5"/>
      <c r="AM3101" s="5"/>
      <c r="AN3101" s="5"/>
      <c r="AO3101" s="5"/>
      <c r="AP3101" s="5"/>
      <c r="AQ3101" s="5"/>
      <c r="AR3101" s="5"/>
      <c r="AS3101" s="5"/>
      <c r="AT3101" s="5"/>
      <c r="AU3101" s="5"/>
      <c r="AV3101" s="28"/>
      <c r="AW3101" s="28"/>
    </row>
    <row r="3102" spans="2:49" ht="15.6" x14ac:dyDescent="0.3">
      <c r="B3102" s="9"/>
      <c r="C3102" s="9"/>
      <c r="D3102" s="9"/>
      <c r="E3102" s="9"/>
      <c r="F3102" s="9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  <c r="V3102" s="5"/>
      <c r="W3102" s="5"/>
      <c r="X3102" s="5"/>
      <c r="Y3102" s="5"/>
      <c r="Z3102" s="5"/>
      <c r="AA3102" s="5"/>
      <c r="AB3102" s="5"/>
      <c r="AC3102" s="5"/>
      <c r="AD3102" s="5"/>
      <c r="AE3102" s="5"/>
      <c r="AF3102" s="5"/>
      <c r="AG3102" s="5"/>
      <c r="AH3102" s="5"/>
      <c r="AI3102" s="5"/>
      <c r="AJ3102" s="5"/>
      <c r="AK3102" s="5"/>
      <c r="AL3102" s="5"/>
      <c r="AM3102" s="5"/>
      <c r="AN3102" s="5"/>
      <c r="AO3102" s="5"/>
      <c r="AP3102" s="5"/>
      <c r="AQ3102" s="5"/>
      <c r="AR3102" s="5"/>
      <c r="AS3102" s="5"/>
      <c r="AT3102" s="5"/>
      <c r="AU3102" s="5"/>
      <c r="AV3102" s="28"/>
      <c r="AW3102" s="28"/>
    </row>
    <row r="3103" spans="2:49" ht="15.6" x14ac:dyDescent="0.3">
      <c r="B3103" s="9"/>
      <c r="C3103" s="9"/>
      <c r="D3103" s="9"/>
      <c r="E3103" s="9"/>
      <c r="F3103" s="9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  <c r="V3103" s="5"/>
      <c r="W3103" s="5"/>
      <c r="X3103" s="5"/>
      <c r="Y3103" s="5"/>
      <c r="Z3103" s="5"/>
      <c r="AA3103" s="5"/>
      <c r="AB3103" s="5"/>
      <c r="AC3103" s="5"/>
      <c r="AD3103" s="5"/>
      <c r="AE3103" s="5"/>
      <c r="AF3103" s="5"/>
      <c r="AG3103" s="5"/>
      <c r="AH3103" s="5"/>
      <c r="AI3103" s="5"/>
      <c r="AJ3103" s="5"/>
      <c r="AK3103" s="5"/>
      <c r="AL3103" s="5"/>
      <c r="AM3103" s="5"/>
      <c r="AN3103" s="5"/>
      <c r="AO3103" s="5"/>
      <c r="AP3103" s="5"/>
      <c r="AQ3103" s="5"/>
      <c r="AR3103" s="5"/>
      <c r="AS3103" s="5"/>
      <c r="AT3103" s="5"/>
      <c r="AU3103" s="5"/>
      <c r="AV3103" s="28"/>
      <c r="AW3103" s="28"/>
    </row>
    <row r="3104" spans="2:49" ht="15.6" x14ac:dyDescent="0.3">
      <c r="B3104" s="9"/>
      <c r="C3104" s="9"/>
      <c r="D3104" s="9"/>
      <c r="E3104" s="9"/>
      <c r="F3104" s="9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  <c r="V3104" s="5"/>
      <c r="W3104" s="5"/>
      <c r="X3104" s="5"/>
      <c r="Y3104" s="5"/>
      <c r="Z3104" s="5"/>
      <c r="AA3104" s="5"/>
      <c r="AB3104" s="5"/>
      <c r="AC3104" s="5"/>
      <c r="AD3104" s="5"/>
      <c r="AE3104" s="5"/>
      <c r="AF3104" s="5"/>
      <c r="AG3104" s="5"/>
      <c r="AH3104" s="5"/>
      <c r="AI3104" s="5"/>
      <c r="AJ3104" s="5"/>
      <c r="AK3104" s="5"/>
      <c r="AL3104" s="5"/>
      <c r="AM3104" s="5"/>
      <c r="AN3104" s="5"/>
      <c r="AO3104" s="5"/>
      <c r="AP3104" s="5"/>
      <c r="AQ3104" s="5"/>
      <c r="AR3104" s="5"/>
      <c r="AS3104" s="5"/>
      <c r="AT3104" s="5"/>
      <c r="AU3104" s="5"/>
      <c r="AV3104" s="28"/>
      <c r="AW3104" s="28"/>
    </row>
    <row r="3105" spans="2:49" ht="15.6" x14ac:dyDescent="0.3">
      <c r="B3105" s="9"/>
      <c r="C3105" s="9"/>
      <c r="D3105" s="9"/>
      <c r="E3105" s="9"/>
      <c r="F3105" s="9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  <c r="V3105" s="5"/>
      <c r="W3105" s="5"/>
      <c r="X3105" s="5"/>
      <c r="Y3105" s="5"/>
      <c r="Z3105" s="5"/>
      <c r="AA3105" s="5"/>
      <c r="AB3105" s="5"/>
      <c r="AC3105" s="5"/>
      <c r="AD3105" s="5"/>
      <c r="AE3105" s="5"/>
      <c r="AF3105" s="5"/>
      <c r="AG3105" s="5"/>
      <c r="AH3105" s="5"/>
      <c r="AI3105" s="5"/>
      <c r="AJ3105" s="5"/>
      <c r="AK3105" s="5"/>
      <c r="AL3105" s="5"/>
      <c r="AM3105" s="5"/>
      <c r="AN3105" s="5"/>
      <c r="AO3105" s="5"/>
      <c r="AP3105" s="5"/>
      <c r="AQ3105" s="5"/>
      <c r="AR3105" s="5"/>
      <c r="AS3105" s="5"/>
      <c r="AT3105" s="5"/>
      <c r="AU3105" s="5"/>
      <c r="AV3105" s="28"/>
      <c r="AW3105" s="28"/>
    </row>
    <row r="3106" spans="2:49" ht="15.6" x14ac:dyDescent="0.3">
      <c r="B3106" s="9"/>
      <c r="C3106" s="9"/>
      <c r="D3106" s="9"/>
      <c r="E3106" s="9"/>
      <c r="F3106" s="9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  <c r="V3106" s="5"/>
      <c r="W3106" s="5"/>
      <c r="X3106" s="5"/>
      <c r="Y3106" s="5"/>
      <c r="Z3106" s="5"/>
      <c r="AA3106" s="5"/>
      <c r="AB3106" s="5"/>
      <c r="AC3106" s="5"/>
      <c r="AD3106" s="5"/>
      <c r="AE3106" s="5"/>
      <c r="AF3106" s="5"/>
      <c r="AG3106" s="5"/>
      <c r="AH3106" s="5"/>
      <c r="AI3106" s="5"/>
      <c r="AJ3106" s="5"/>
      <c r="AK3106" s="5"/>
      <c r="AL3106" s="5"/>
      <c r="AM3106" s="5"/>
      <c r="AN3106" s="5"/>
      <c r="AO3106" s="5"/>
      <c r="AP3106" s="5"/>
      <c r="AQ3106" s="5"/>
      <c r="AR3106" s="5"/>
      <c r="AS3106" s="5"/>
      <c r="AT3106" s="5"/>
      <c r="AU3106" s="5"/>
      <c r="AV3106" s="28"/>
      <c r="AW3106" s="28"/>
    </row>
    <row r="3107" spans="2:49" ht="15.6" x14ac:dyDescent="0.3">
      <c r="B3107" s="9"/>
      <c r="C3107" s="9"/>
      <c r="D3107" s="9"/>
      <c r="E3107" s="9"/>
      <c r="F3107" s="9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  <c r="V3107" s="5"/>
      <c r="W3107" s="5"/>
      <c r="X3107" s="5"/>
      <c r="Y3107" s="5"/>
      <c r="Z3107" s="5"/>
      <c r="AA3107" s="5"/>
      <c r="AB3107" s="5"/>
      <c r="AC3107" s="5"/>
      <c r="AD3107" s="5"/>
      <c r="AE3107" s="5"/>
      <c r="AF3107" s="5"/>
      <c r="AG3107" s="5"/>
      <c r="AH3107" s="5"/>
      <c r="AI3107" s="5"/>
      <c r="AJ3107" s="5"/>
      <c r="AK3107" s="5"/>
      <c r="AL3107" s="5"/>
      <c r="AM3107" s="5"/>
      <c r="AN3107" s="5"/>
      <c r="AO3107" s="5"/>
      <c r="AP3107" s="5"/>
      <c r="AQ3107" s="5"/>
      <c r="AR3107" s="5"/>
      <c r="AS3107" s="5"/>
      <c r="AT3107" s="5"/>
      <c r="AU3107" s="5"/>
      <c r="AV3107" s="28"/>
      <c r="AW3107" s="28"/>
    </row>
    <row r="3108" spans="2:49" ht="15.6" x14ac:dyDescent="0.3">
      <c r="B3108" s="9"/>
      <c r="C3108" s="9"/>
      <c r="D3108" s="9"/>
      <c r="E3108" s="9"/>
      <c r="F3108" s="9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  <c r="V3108" s="5"/>
      <c r="W3108" s="5"/>
      <c r="X3108" s="5"/>
      <c r="Y3108" s="5"/>
      <c r="Z3108" s="5"/>
      <c r="AA3108" s="5"/>
      <c r="AB3108" s="5"/>
      <c r="AC3108" s="5"/>
      <c r="AD3108" s="5"/>
      <c r="AE3108" s="5"/>
      <c r="AF3108" s="5"/>
      <c r="AG3108" s="5"/>
      <c r="AH3108" s="5"/>
      <c r="AI3108" s="5"/>
      <c r="AJ3108" s="5"/>
      <c r="AK3108" s="5"/>
      <c r="AL3108" s="5"/>
      <c r="AM3108" s="5"/>
      <c r="AN3108" s="5"/>
      <c r="AO3108" s="5"/>
      <c r="AP3108" s="5"/>
      <c r="AQ3108" s="5"/>
      <c r="AR3108" s="5"/>
      <c r="AS3108" s="5"/>
      <c r="AT3108" s="5"/>
      <c r="AU3108" s="5"/>
      <c r="AV3108" s="28"/>
      <c r="AW3108" s="28"/>
    </row>
    <row r="3109" spans="2:49" ht="15.6" x14ac:dyDescent="0.3">
      <c r="B3109" s="9"/>
      <c r="C3109" s="9"/>
      <c r="D3109" s="9"/>
      <c r="E3109" s="9"/>
      <c r="F3109" s="9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  <c r="V3109" s="5"/>
      <c r="W3109" s="5"/>
      <c r="X3109" s="5"/>
      <c r="Y3109" s="5"/>
      <c r="Z3109" s="5"/>
      <c r="AA3109" s="5"/>
      <c r="AB3109" s="5"/>
      <c r="AC3109" s="5"/>
      <c r="AD3109" s="5"/>
      <c r="AE3109" s="5"/>
      <c r="AF3109" s="5"/>
      <c r="AG3109" s="5"/>
      <c r="AH3109" s="5"/>
      <c r="AI3109" s="5"/>
      <c r="AJ3109" s="5"/>
      <c r="AK3109" s="5"/>
      <c r="AL3109" s="5"/>
      <c r="AM3109" s="5"/>
      <c r="AN3109" s="5"/>
      <c r="AO3109" s="5"/>
      <c r="AP3109" s="5"/>
      <c r="AQ3109" s="5"/>
      <c r="AR3109" s="5"/>
      <c r="AS3109" s="5"/>
      <c r="AT3109" s="5"/>
      <c r="AU3109" s="5"/>
      <c r="AV3109" s="28"/>
      <c r="AW3109" s="28"/>
    </row>
    <row r="3110" spans="2:49" ht="15.6" x14ac:dyDescent="0.3">
      <c r="B3110" s="9"/>
      <c r="C3110" s="9"/>
      <c r="D3110" s="9"/>
      <c r="E3110" s="9"/>
      <c r="F3110" s="9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  <c r="V3110" s="5"/>
      <c r="W3110" s="5"/>
      <c r="X3110" s="5"/>
      <c r="Y3110" s="5"/>
      <c r="Z3110" s="5"/>
      <c r="AA3110" s="5"/>
      <c r="AB3110" s="5"/>
      <c r="AC3110" s="5"/>
      <c r="AD3110" s="5"/>
      <c r="AE3110" s="5"/>
      <c r="AF3110" s="5"/>
      <c r="AG3110" s="5"/>
      <c r="AH3110" s="5"/>
      <c r="AI3110" s="5"/>
      <c r="AJ3110" s="5"/>
      <c r="AK3110" s="5"/>
      <c r="AL3110" s="5"/>
      <c r="AM3110" s="5"/>
      <c r="AN3110" s="5"/>
      <c r="AO3110" s="5"/>
      <c r="AP3110" s="5"/>
      <c r="AQ3110" s="5"/>
      <c r="AR3110" s="5"/>
      <c r="AS3110" s="5"/>
      <c r="AT3110" s="5"/>
      <c r="AU3110" s="5"/>
      <c r="AV3110" s="28"/>
      <c r="AW3110" s="28"/>
    </row>
    <row r="3111" spans="2:49" ht="15.6" x14ac:dyDescent="0.3">
      <c r="B3111" s="9"/>
      <c r="C3111" s="9"/>
      <c r="D3111" s="9"/>
      <c r="E3111" s="9"/>
      <c r="F3111" s="9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  <c r="V3111" s="5"/>
      <c r="W3111" s="5"/>
      <c r="X3111" s="5"/>
      <c r="Y3111" s="5"/>
      <c r="Z3111" s="5"/>
      <c r="AA3111" s="5"/>
      <c r="AB3111" s="5"/>
      <c r="AC3111" s="5"/>
      <c r="AD3111" s="5"/>
      <c r="AE3111" s="5"/>
      <c r="AF3111" s="5"/>
      <c r="AG3111" s="5"/>
      <c r="AH3111" s="5"/>
      <c r="AI3111" s="5"/>
      <c r="AJ3111" s="5"/>
      <c r="AK3111" s="5"/>
      <c r="AL3111" s="5"/>
      <c r="AM3111" s="5"/>
      <c r="AN3111" s="5"/>
      <c r="AO3111" s="5"/>
      <c r="AP3111" s="5"/>
      <c r="AQ3111" s="5"/>
      <c r="AR3111" s="5"/>
      <c r="AS3111" s="5"/>
      <c r="AT3111" s="5"/>
      <c r="AU3111" s="5"/>
      <c r="AV3111" s="28"/>
      <c r="AW3111" s="28"/>
    </row>
    <row r="3112" spans="2:49" ht="15.6" x14ac:dyDescent="0.3">
      <c r="B3112" s="9"/>
      <c r="C3112" s="9"/>
      <c r="D3112" s="9"/>
      <c r="E3112" s="9"/>
      <c r="F3112" s="9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  <c r="V3112" s="5"/>
      <c r="W3112" s="5"/>
      <c r="X3112" s="5"/>
      <c r="Y3112" s="5"/>
      <c r="Z3112" s="5"/>
      <c r="AA3112" s="5"/>
      <c r="AB3112" s="5"/>
      <c r="AC3112" s="5"/>
      <c r="AD3112" s="5"/>
      <c r="AE3112" s="5"/>
      <c r="AF3112" s="5"/>
      <c r="AG3112" s="5"/>
      <c r="AH3112" s="5"/>
      <c r="AI3112" s="5"/>
      <c r="AJ3112" s="5"/>
      <c r="AK3112" s="5"/>
      <c r="AL3112" s="5"/>
      <c r="AM3112" s="5"/>
      <c r="AN3112" s="5"/>
      <c r="AO3112" s="5"/>
      <c r="AP3112" s="5"/>
      <c r="AQ3112" s="5"/>
      <c r="AR3112" s="5"/>
      <c r="AS3112" s="5"/>
      <c r="AT3112" s="5"/>
      <c r="AU3112" s="5"/>
      <c r="AV3112" s="28"/>
      <c r="AW3112" s="28"/>
    </row>
    <row r="3113" spans="2:49" ht="15.6" x14ac:dyDescent="0.3">
      <c r="B3113" s="9"/>
      <c r="C3113" s="9"/>
      <c r="D3113" s="9"/>
      <c r="E3113" s="9"/>
      <c r="F3113" s="9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/>
      <c r="W3113" s="5"/>
      <c r="X3113" s="5"/>
      <c r="Y3113" s="5"/>
      <c r="Z3113" s="5"/>
      <c r="AA3113" s="5"/>
      <c r="AB3113" s="5"/>
      <c r="AC3113" s="5"/>
      <c r="AD3113" s="5"/>
      <c r="AE3113" s="5"/>
      <c r="AF3113" s="5"/>
      <c r="AG3113" s="5"/>
      <c r="AH3113" s="5"/>
      <c r="AI3113" s="5"/>
      <c r="AJ3113" s="5"/>
      <c r="AK3113" s="5"/>
      <c r="AL3113" s="5"/>
      <c r="AM3113" s="5"/>
      <c r="AN3113" s="5"/>
      <c r="AO3113" s="5"/>
      <c r="AP3113" s="5"/>
      <c r="AQ3113" s="5"/>
      <c r="AR3113" s="5"/>
      <c r="AS3113" s="5"/>
      <c r="AT3113" s="5"/>
      <c r="AU3113" s="5"/>
      <c r="AV3113" s="28"/>
      <c r="AW3113" s="28"/>
    </row>
    <row r="3114" spans="2:49" ht="15.6" x14ac:dyDescent="0.3">
      <c r="B3114" s="9"/>
      <c r="C3114" s="9"/>
      <c r="D3114" s="9"/>
      <c r="E3114" s="9"/>
      <c r="F3114" s="9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  <c r="V3114" s="5"/>
      <c r="W3114" s="5"/>
      <c r="X3114" s="5"/>
      <c r="Y3114" s="5"/>
      <c r="Z3114" s="5"/>
      <c r="AA3114" s="5"/>
      <c r="AB3114" s="5"/>
      <c r="AC3114" s="5"/>
      <c r="AD3114" s="5"/>
      <c r="AE3114" s="5"/>
      <c r="AF3114" s="5"/>
      <c r="AG3114" s="5"/>
      <c r="AH3114" s="5"/>
      <c r="AI3114" s="5"/>
      <c r="AJ3114" s="5"/>
      <c r="AK3114" s="5"/>
      <c r="AL3114" s="5"/>
      <c r="AM3114" s="5"/>
      <c r="AN3114" s="5"/>
      <c r="AO3114" s="5"/>
      <c r="AP3114" s="5"/>
      <c r="AQ3114" s="5"/>
      <c r="AR3114" s="5"/>
      <c r="AS3114" s="5"/>
      <c r="AT3114" s="5"/>
      <c r="AU3114" s="5"/>
      <c r="AV3114" s="28"/>
      <c r="AW3114" s="28"/>
    </row>
    <row r="3115" spans="2:49" ht="15.6" x14ac:dyDescent="0.3">
      <c r="B3115" s="9"/>
      <c r="C3115" s="9"/>
      <c r="D3115" s="9"/>
      <c r="E3115" s="9"/>
      <c r="F3115" s="9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  <c r="V3115" s="5"/>
      <c r="W3115" s="5"/>
      <c r="X3115" s="5"/>
      <c r="Y3115" s="5"/>
      <c r="Z3115" s="5"/>
      <c r="AA3115" s="5"/>
      <c r="AB3115" s="5"/>
      <c r="AC3115" s="5"/>
      <c r="AD3115" s="5"/>
      <c r="AE3115" s="5"/>
      <c r="AF3115" s="5"/>
      <c r="AG3115" s="5"/>
      <c r="AH3115" s="5"/>
      <c r="AI3115" s="5"/>
      <c r="AJ3115" s="5"/>
      <c r="AK3115" s="5"/>
      <c r="AL3115" s="5"/>
      <c r="AM3115" s="5"/>
      <c r="AN3115" s="5"/>
      <c r="AO3115" s="5"/>
      <c r="AP3115" s="5"/>
      <c r="AQ3115" s="5"/>
      <c r="AR3115" s="5"/>
      <c r="AS3115" s="5"/>
      <c r="AT3115" s="5"/>
      <c r="AU3115" s="5"/>
      <c r="AV3115" s="28"/>
      <c r="AW3115" s="28"/>
    </row>
    <row r="3116" spans="2:49" ht="15.6" x14ac:dyDescent="0.3">
      <c r="B3116" s="9"/>
      <c r="C3116" s="9"/>
      <c r="D3116" s="9"/>
      <c r="E3116" s="9"/>
      <c r="F3116" s="9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  <c r="V3116" s="5"/>
      <c r="W3116" s="5"/>
      <c r="X3116" s="5"/>
      <c r="Y3116" s="5"/>
      <c r="Z3116" s="5"/>
      <c r="AA3116" s="5"/>
      <c r="AB3116" s="5"/>
      <c r="AC3116" s="5"/>
      <c r="AD3116" s="5"/>
      <c r="AE3116" s="5"/>
      <c r="AF3116" s="5"/>
      <c r="AG3116" s="5"/>
      <c r="AH3116" s="5"/>
      <c r="AI3116" s="5"/>
      <c r="AJ3116" s="5"/>
      <c r="AK3116" s="5"/>
      <c r="AL3116" s="5"/>
      <c r="AM3116" s="5"/>
      <c r="AN3116" s="5"/>
      <c r="AO3116" s="5"/>
      <c r="AP3116" s="5"/>
      <c r="AQ3116" s="5"/>
      <c r="AR3116" s="5"/>
      <c r="AS3116" s="5"/>
      <c r="AT3116" s="5"/>
      <c r="AU3116" s="5"/>
      <c r="AV3116" s="28"/>
      <c r="AW3116" s="28"/>
    </row>
    <row r="3117" spans="2:49" ht="15.6" x14ac:dyDescent="0.3">
      <c r="B3117" s="9"/>
      <c r="C3117" s="9"/>
      <c r="D3117" s="9"/>
      <c r="E3117" s="9"/>
      <c r="F3117" s="9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  <c r="V3117" s="5"/>
      <c r="W3117" s="5"/>
      <c r="X3117" s="5"/>
      <c r="Y3117" s="5"/>
      <c r="Z3117" s="5"/>
      <c r="AA3117" s="5"/>
      <c r="AB3117" s="5"/>
      <c r="AC3117" s="5"/>
      <c r="AD3117" s="5"/>
      <c r="AE3117" s="5"/>
      <c r="AF3117" s="5"/>
      <c r="AG3117" s="5"/>
      <c r="AH3117" s="5"/>
      <c r="AI3117" s="5"/>
      <c r="AJ3117" s="5"/>
      <c r="AK3117" s="5"/>
      <c r="AL3117" s="5"/>
      <c r="AM3117" s="5"/>
      <c r="AN3117" s="5"/>
      <c r="AO3117" s="5"/>
      <c r="AP3117" s="5"/>
      <c r="AQ3117" s="5"/>
      <c r="AR3117" s="5"/>
      <c r="AS3117" s="5"/>
      <c r="AT3117" s="5"/>
      <c r="AU3117" s="5"/>
      <c r="AV3117" s="28"/>
      <c r="AW3117" s="28"/>
    </row>
    <row r="3118" spans="2:49" ht="15.6" x14ac:dyDescent="0.3">
      <c r="B3118" s="9"/>
      <c r="C3118" s="9"/>
      <c r="D3118" s="9"/>
      <c r="E3118" s="9"/>
      <c r="F3118" s="9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  <c r="V3118" s="5"/>
      <c r="W3118" s="5"/>
      <c r="X3118" s="5"/>
      <c r="Y3118" s="5"/>
      <c r="Z3118" s="5"/>
      <c r="AA3118" s="5"/>
      <c r="AB3118" s="5"/>
      <c r="AC3118" s="5"/>
      <c r="AD3118" s="5"/>
      <c r="AE3118" s="5"/>
      <c r="AF3118" s="5"/>
      <c r="AG3118" s="5"/>
      <c r="AH3118" s="5"/>
      <c r="AI3118" s="5"/>
      <c r="AJ3118" s="5"/>
      <c r="AK3118" s="5"/>
      <c r="AL3118" s="5"/>
      <c r="AM3118" s="5"/>
      <c r="AN3118" s="5"/>
      <c r="AO3118" s="5"/>
      <c r="AP3118" s="5"/>
      <c r="AQ3118" s="5"/>
      <c r="AR3118" s="5"/>
      <c r="AS3118" s="5"/>
      <c r="AT3118" s="5"/>
      <c r="AU3118" s="5"/>
      <c r="AV3118" s="28"/>
      <c r="AW3118" s="28"/>
    </row>
    <row r="3119" spans="2:49" ht="15.6" x14ac:dyDescent="0.3">
      <c r="B3119" s="9"/>
      <c r="C3119" s="9"/>
      <c r="D3119" s="9"/>
      <c r="E3119" s="9"/>
      <c r="F3119" s="9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  <c r="V3119" s="5"/>
      <c r="W3119" s="5"/>
      <c r="X3119" s="5"/>
      <c r="Y3119" s="5"/>
      <c r="Z3119" s="5"/>
      <c r="AA3119" s="5"/>
      <c r="AB3119" s="5"/>
      <c r="AC3119" s="5"/>
      <c r="AD3119" s="5"/>
      <c r="AE3119" s="5"/>
      <c r="AF3119" s="5"/>
      <c r="AG3119" s="5"/>
      <c r="AH3119" s="5"/>
      <c r="AI3119" s="5"/>
      <c r="AJ3119" s="5"/>
      <c r="AK3119" s="5"/>
      <c r="AL3119" s="5"/>
      <c r="AM3119" s="5"/>
      <c r="AN3119" s="5"/>
      <c r="AO3119" s="5"/>
      <c r="AP3119" s="5"/>
      <c r="AQ3119" s="5"/>
      <c r="AR3119" s="5"/>
      <c r="AS3119" s="5"/>
      <c r="AT3119" s="5"/>
      <c r="AU3119" s="5"/>
      <c r="AV3119" s="28"/>
      <c r="AW3119" s="28"/>
    </row>
    <row r="3120" spans="2:49" ht="15.6" x14ac:dyDescent="0.3">
      <c r="B3120" s="9"/>
      <c r="C3120" s="9"/>
      <c r="D3120" s="9"/>
      <c r="E3120" s="9"/>
      <c r="F3120" s="9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  <c r="V3120" s="5"/>
      <c r="W3120" s="5"/>
      <c r="X3120" s="5"/>
      <c r="Y3120" s="5"/>
      <c r="Z3120" s="5"/>
      <c r="AA3120" s="5"/>
      <c r="AB3120" s="5"/>
      <c r="AC3120" s="5"/>
      <c r="AD3120" s="5"/>
      <c r="AE3120" s="5"/>
      <c r="AF3120" s="5"/>
      <c r="AG3120" s="5"/>
      <c r="AH3120" s="5"/>
      <c r="AI3120" s="5"/>
      <c r="AJ3120" s="5"/>
      <c r="AK3120" s="5"/>
      <c r="AL3120" s="5"/>
      <c r="AM3120" s="5"/>
      <c r="AN3120" s="5"/>
      <c r="AO3120" s="5"/>
      <c r="AP3120" s="5"/>
      <c r="AQ3120" s="5"/>
      <c r="AR3120" s="5"/>
      <c r="AS3120" s="5"/>
      <c r="AT3120" s="5"/>
      <c r="AU3120" s="5"/>
      <c r="AV3120" s="28"/>
      <c r="AW3120" s="28"/>
    </row>
    <row r="3121" spans="2:49" ht="15.6" x14ac:dyDescent="0.3">
      <c r="B3121" s="9"/>
      <c r="C3121" s="9"/>
      <c r="D3121" s="9"/>
      <c r="E3121" s="9"/>
      <c r="F3121" s="9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  <c r="V3121" s="5"/>
      <c r="W3121" s="5"/>
      <c r="X3121" s="5"/>
      <c r="Y3121" s="5"/>
      <c r="Z3121" s="5"/>
      <c r="AA3121" s="5"/>
      <c r="AB3121" s="5"/>
      <c r="AC3121" s="5"/>
      <c r="AD3121" s="5"/>
      <c r="AE3121" s="5"/>
      <c r="AF3121" s="5"/>
      <c r="AG3121" s="5"/>
      <c r="AH3121" s="5"/>
      <c r="AI3121" s="5"/>
      <c r="AJ3121" s="5"/>
      <c r="AK3121" s="5"/>
      <c r="AL3121" s="5"/>
      <c r="AM3121" s="5"/>
      <c r="AN3121" s="5"/>
      <c r="AO3121" s="5"/>
      <c r="AP3121" s="5"/>
      <c r="AQ3121" s="5"/>
      <c r="AR3121" s="5"/>
      <c r="AS3121" s="5"/>
      <c r="AT3121" s="5"/>
      <c r="AU3121" s="5"/>
      <c r="AV3121" s="28"/>
      <c r="AW3121" s="28"/>
    </row>
    <row r="3122" spans="2:49" ht="15.6" x14ac:dyDescent="0.3">
      <c r="B3122" s="9"/>
      <c r="C3122" s="9"/>
      <c r="D3122" s="9"/>
      <c r="E3122" s="9"/>
      <c r="F3122" s="9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  <c r="V3122" s="5"/>
      <c r="W3122" s="5"/>
      <c r="X3122" s="5"/>
      <c r="Y3122" s="5"/>
      <c r="Z3122" s="5"/>
      <c r="AA3122" s="5"/>
      <c r="AB3122" s="5"/>
      <c r="AC3122" s="5"/>
      <c r="AD3122" s="5"/>
      <c r="AE3122" s="5"/>
      <c r="AF3122" s="5"/>
      <c r="AG3122" s="5"/>
      <c r="AH3122" s="5"/>
      <c r="AI3122" s="5"/>
      <c r="AJ3122" s="5"/>
      <c r="AK3122" s="5"/>
      <c r="AL3122" s="5"/>
      <c r="AM3122" s="5"/>
      <c r="AN3122" s="5"/>
      <c r="AO3122" s="5"/>
      <c r="AP3122" s="5"/>
      <c r="AQ3122" s="5"/>
      <c r="AR3122" s="5"/>
      <c r="AS3122" s="5"/>
      <c r="AT3122" s="5"/>
      <c r="AU3122" s="5"/>
      <c r="AV3122" s="28"/>
      <c r="AW3122" s="28"/>
    </row>
    <row r="3123" spans="2:49" ht="15.6" x14ac:dyDescent="0.3">
      <c r="B3123" s="9"/>
      <c r="C3123" s="9"/>
      <c r="D3123" s="9"/>
      <c r="E3123" s="9"/>
      <c r="F3123" s="9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  <c r="V3123" s="5"/>
      <c r="W3123" s="5"/>
      <c r="X3123" s="5"/>
      <c r="Y3123" s="5"/>
      <c r="Z3123" s="5"/>
      <c r="AA3123" s="5"/>
      <c r="AB3123" s="5"/>
      <c r="AC3123" s="5"/>
      <c r="AD3123" s="5"/>
      <c r="AE3123" s="5"/>
      <c r="AF3123" s="5"/>
      <c r="AG3123" s="5"/>
      <c r="AH3123" s="5"/>
      <c r="AI3123" s="5"/>
      <c r="AJ3123" s="5"/>
      <c r="AK3123" s="5"/>
      <c r="AL3123" s="5"/>
      <c r="AM3123" s="5"/>
      <c r="AN3123" s="5"/>
      <c r="AO3123" s="5"/>
      <c r="AP3123" s="5"/>
      <c r="AQ3123" s="5"/>
      <c r="AR3123" s="5"/>
      <c r="AS3123" s="5"/>
      <c r="AT3123" s="5"/>
      <c r="AU3123" s="5"/>
      <c r="AV3123" s="28"/>
      <c r="AW3123" s="28"/>
    </row>
    <row r="3124" spans="2:49" ht="15.6" x14ac:dyDescent="0.3">
      <c r="B3124" s="9"/>
      <c r="C3124" s="9"/>
      <c r="D3124" s="9"/>
      <c r="E3124" s="9"/>
      <c r="F3124" s="9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  <c r="V3124" s="5"/>
      <c r="W3124" s="5"/>
      <c r="X3124" s="5"/>
      <c r="Y3124" s="5"/>
      <c r="Z3124" s="5"/>
      <c r="AA3124" s="5"/>
      <c r="AB3124" s="5"/>
      <c r="AC3124" s="5"/>
      <c r="AD3124" s="5"/>
      <c r="AE3124" s="5"/>
      <c r="AF3124" s="5"/>
      <c r="AG3124" s="5"/>
      <c r="AH3124" s="5"/>
      <c r="AI3124" s="5"/>
      <c r="AJ3124" s="5"/>
      <c r="AK3124" s="5"/>
      <c r="AL3124" s="5"/>
      <c r="AM3124" s="5"/>
      <c r="AN3124" s="5"/>
      <c r="AO3124" s="5"/>
      <c r="AP3124" s="5"/>
      <c r="AQ3124" s="5"/>
      <c r="AR3124" s="5"/>
      <c r="AS3124" s="5"/>
      <c r="AT3124" s="5"/>
      <c r="AU3124" s="5"/>
      <c r="AV3124" s="28"/>
      <c r="AW3124" s="28"/>
    </row>
    <row r="3125" spans="2:49" ht="15.6" x14ac:dyDescent="0.3">
      <c r="B3125" s="9"/>
      <c r="C3125" s="9"/>
      <c r="D3125" s="9"/>
      <c r="E3125" s="9"/>
      <c r="F3125" s="9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  <c r="V3125" s="5"/>
      <c r="W3125" s="5"/>
      <c r="X3125" s="5"/>
      <c r="Y3125" s="5"/>
      <c r="Z3125" s="5"/>
      <c r="AA3125" s="5"/>
      <c r="AB3125" s="5"/>
      <c r="AC3125" s="5"/>
      <c r="AD3125" s="5"/>
      <c r="AE3125" s="5"/>
      <c r="AF3125" s="5"/>
      <c r="AG3125" s="5"/>
      <c r="AH3125" s="5"/>
      <c r="AI3125" s="5"/>
      <c r="AJ3125" s="5"/>
      <c r="AK3125" s="5"/>
      <c r="AL3125" s="5"/>
      <c r="AM3125" s="5"/>
      <c r="AN3125" s="5"/>
      <c r="AO3125" s="5"/>
      <c r="AP3125" s="5"/>
      <c r="AQ3125" s="5"/>
      <c r="AR3125" s="5"/>
      <c r="AS3125" s="5"/>
      <c r="AT3125" s="5"/>
      <c r="AU3125" s="5"/>
      <c r="AV3125" s="28"/>
      <c r="AW3125" s="28"/>
    </row>
    <row r="3126" spans="2:49" ht="15.6" x14ac:dyDescent="0.3">
      <c r="B3126" s="9"/>
      <c r="C3126" s="9"/>
      <c r="D3126" s="9"/>
      <c r="E3126" s="9"/>
      <c r="F3126" s="9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  <c r="V3126" s="5"/>
      <c r="W3126" s="5"/>
      <c r="X3126" s="5"/>
      <c r="Y3126" s="5"/>
      <c r="Z3126" s="5"/>
      <c r="AA3126" s="5"/>
      <c r="AB3126" s="5"/>
      <c r="AC3126" s="5"/>
      <c r="AD3126" s="5"/>
      <c r="AE3126" s="5"/>
      <c r="AF3126" s="5"/>
      <c r="AG3126" s="5"/>
      <c r="AH3126" s="5"/>
      <c r="AI3126" s="5"/>
      <c r="AJ3126" s="5"/>
      <c r="AK3126" s="5"/>
      <c r="AL3126" s="5"/>
      <c r="AM3126" s="5"/>
      <c r="AN3126" s="5"/>
      <c r="AO3126" s="5"/>
      <c r="AP3126" s="5"/>
      <c r="AQ3126" s="5"/>
      <c r="AR3126" s="5"/>
      <c r="AS3126" s="5"/>
      <c r="AT3126" s="5"/>
      <c r="AU3126" s="5"/>
      <c r="AV3126" s="28"/>
      <c r="AW3126" s="28"/>
    </row>
    <row r="3127" spans="2:49" ht="15.6" x14ac:dyDescent="0.3">
      <c r="B3127" s="9"/>
      <c r="C3127" s="9"/>
      <c r="D3127" s="9"/>
      <c r="E3127" s="9"/>
      <c r="F3127" s="9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  <c r="V3127" s="5"/>
      <c r="W3127" s="5"/>
      <c r="X3127" s="5"/>
      <c r="Y3127" s="5"/>
      <c r="Z3127" s="5"/>
      <c r="AA3127" s="5"/>
      <c r="AB3127" s="5"/>
      <c r="AC3127" s="5"/>
      <c r="AD3127" s="5"/>
      <c r="AE3127" s="5"/>
      <c r="AF3127" s="5"/>
      <c r="AG3127" s="5"/>
      <c r="AH3127" s="5"/>
      <c r="AI3127" s="5"/>
      <c r="AJ3127" s="5"/>
      <c r="AK3127" s="5"/>
      <c r="AL3127" s="5"/>
      <c r="AM3127" s="5"/>
      <c r="AN3127" s="5"/>
      <c r="AO3127" s="5"/>
      <c r="AP3127" s="5"/>
      <c r="AQ3127" s="5"/>
      <c r="AR3127" s="5"/>
      <c r="AS3127" s="5"/>
      <c r="AT3127" s="5"/>
      <c r="AU3127" s="5"/>
      <c r="AV3127" s="28"/>
      <c r="AW3127" s="28"/>
    </row>
    <row r="3128" spans="2:49" ht="15.6" x14ac:dyDescent="0.3">
      <c r="B3128" s="9"/>
      <c r="C3128" s="9"/>
      <c r="D3128" s="9"/>
      <c r="E3128" s="9"/>
      <c r="F3128" s="9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  <c r="V3128" s="5"/>
      <c r="W3128" s="5"/>
      <c r="X3128" s="5"/>
      <c r="Y3128" s="5"/>
      <c r="Z3128" s="5"/>
      <c r="AA3128" s="5"/>
      <c r="AB3128" s="5"/>
      <c r="AC3128" s="5"/>
      <c r="AD3128" s="5"/>
      <c r="AE3128" s="5"/>
      <c r="AF3128" s="5"/>
      <c r="AG3128" s="5"/>
      <c r="AH3128" s="5"/>
      <c r="AI3128" s="5"/>
      <c r="AJ3128" s="5"/>
      <c r="AK3128" s="5"/>
      <c r="AL3128" s="5"/>
      <c r="AM3128" s="5"/>
      <c r="AN3128" s="5"/>
      <c r="AO3128" s="5"/>
      <c r="AP3128" s="5"/>
      <c r="AQ3128" s="5"/>
      <c r="AR3128" s="5"/>
      <c r="AS3128" s="5"/>
      <c r="AT3128" s="5"/>
      <c r="AU3128" s="5"/>
      <c r="AV3128" s="28"/>
      <c r="AW3128" s="28"/>
    </row>
    <row r="3129" spans="2:49" ht="15.6" x14ac:dyDescent="0.3">
      <c r="B3129" s="9"/>
      <c r="C3129" s="9"/>
      <c r="D3129" s="9"/>
      <c r="E3129" s="9"/>
      <c r="F3129" s="9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  <c r="V3129" s="5"/>
      <c r="W3129" s="5"/>
      <c r="X3129" s="5"/>
      <c r="Y3129" s="5"/>
      <c r="Z3129" s="5"/>
      <c r="AA3129" s="5"/>
      <c r="AB3129" s="5"/>
      <c r="AC3129" s="5"/>
      <c r="AD3129" s="5"/>
      <c r="AE3129" s="5"/>
      <c r="AF3129" s="5"/>
      <c r="AG3129" s="5"/>
      <c r="AH3129" s="5"/>
      <c r="AI3129" s="5"/>
      <c r="AJ3129" s="5"/>
      <c r="AK3129" s="5"/>
      <c r="AL3129" s="5"/>
      <c r="AM3129" s="5"/>
      <c r="AN3129" s="5"/>
      <c r="AO3129" s="5"/>
      <c r="AP3129" s="5"/>
      <c r="AQ3129" s="5"/>
      <c r="AR3129" s="5"/>
      <c r="AS3129" s="5"/>
      <c r="AT3129" s="5"/>
      <c r="AU3129" s="5"/>
      <c r="AV3129" s="28"/>
      <c r="AW3129" s="28"/>
    </row>
    <row r="3130" spans="2:49" ht="15.6" x14ac:dyDescent="0.3">
      <c r="B3130" s="9"/>
      <c r="C3130" s="9"/>
      <c r="D3130" s="9"/>
      <c r="E3130" s="9"/>
      <c r="F3130" s="9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  <c r="V3130" s="5"/>
      <c r="W3130" s="5"/>
      <c r="X3130" s="5"/>
      <c r="Y3130" s="5"/>
      <c r="Z3130" s="5"/>
      <c r="AA3130" s="5"/>
      <c r="AB3130" s="5"/>
      <c r="AC3130" s="5"/>
      <c r="AD3130" s="5"/>
      <c r="AE3130" s="5"/>
      <c r="AF3130" s="5"/>
      <c r="AG3130" s="5"/>
      <c r="AH3130" s="5"/>
      <c r="AI3130" s="5"/>
      <c r="AJ3130" s="5"/>
      <c r="AK3130" s="5"/>
      <c r="AL3130" s="5"/>
      <c r="AM3130" s="5"/>
      <c r="AN3130" s="5"/>
      <c r="AO3130" s="5"/>
      <c r="AP3130" s="5"/>
      <c r="AQ3130" s="5"/>
      <c r="AR3130" s="5"/>
      <c r="AS3130" s="5"/>
      <c r="AT3130" s="5"/>
      <c r="AU3130" s="5"/>
      <c r="AV3130" s="28"/>
      <c r="AW3130" s="28"/>
    </row>
    <row r="3131" spans="2:49" ht="15.6" x14ac:dyDescent="0.3">
      <c r="B3131" s="9"/>
      <c r="C3131" s="9"/>
      <c r="D3131" s="9"/>
      <c r="E3131" s="9"/>
      <c r="F3131" s="9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  <c r="V3131" s="5"/>
      <c r="W3131" s="5"/>
      <c r="X3131" s="5"/>
      <c r="Y3131" s="5"/>
      <c r="Z3131" s="5"/>
      <c r="AA3131" s="5"/>
      <c r="AB3131" s="5"/>
      <c r="AC3131" s="5"/>
      <c r="AD3131" s="5"/>
      <c r="AE3131" s="5"/>
      <c r="AF3131" s="5"/>
      <c r="AG3131" s="5"/>
      <c r="AH3131" s="5"/>
      <c r="AI3131" s="5"/>
      <c r="AJ3131" s="5"/>
      <c r="AK3131" s="5"/>
      <c r="AL3131" s="5"/>
      <c r="AM3131" s="5"/>
      <c r="AN3131" s="5"/>
      <c r="AO3131" s="5"/>
      <c r="AP3131" s="5"/>
      <c r="AQ3131" s="5"/>
      <c r="AR3131" s="5"/>
      <c r="AS3131" s="5"/>
      <c r="AT3131" s="5"/>
      <c r="AU3131" s="5"/>
      <c r="AV3131" s="28"/>
      <c r="AW3131" s="28"/>
    </row>
    <row r="3132" spans="2:49" ht="15.6" x14ac:dyDescent="0.3">
      <c r="B3132" s="9"/>
      <c r="C3132" s="9"/>
      <c r="D3132" s="9"/>
      <c r="E3132" s="9"/>
      <c r="F3132" s="9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  <c r="V3132" s="5"/>
      <c r="W3132" s="5"/>
      <c r="X3132" s="5"/>
      <c r="Y3132" s="5"/>
      <c r="Z3132" s="5"/>
      <c r="AA3132" s="5"/>
      <c r="AB3132" s="5"/>
      <c r="AC3132" s="5"/>
      <c r="AD3132" s="5"/>
      <c r="AE3132" s="5"/>
      <c r="AF3132" s="5"/>
      <c r="AG3132" s="5"/>
      <c r="AH3132" s="5"/>
      <c r="AI3132" s="5"/>
      <c r="AJ3132" s="5"/>
      <c r="AK3132" s="5"/>
      <c r="AL3132" s="5"/>
      <c r="AM3132" s="5"/>
      <c r="AN3132" s="5"/>
      <c r="AO3132" s="5"/>
      <c r="AP3132" s="5"/>
      <c r="AQ3132" s="5"/>
      <c r="AR3132" s="5"/>
      <c r="AS3132" s="5"/>
      <c r="AT3132" s="5"/>
      <c r="AU3132" s="5"/>
      <c r="AV3132" s="28"/>
      <c r="AW3132" s="28"/>
    </row>
    <row r="3133" spans="2:49" ht="15.6" x14ac:dyDescent="0.3">
      <c r="B3133" s="9"/>
      <c r="C3133" s="9"/>
      <c r="D3133" s="9"/>
      <c r="E3133" s="9"/>
      <c r="F3133" s="9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  <c r="V3133" s="5"/>
      <c r="W3133" s="5"/>
      <c r="X3133" s="5"/>
      <c r="Y3133" s="5"/>
      <c r="Z3133" s="5"/>
      <c r="AA3133" s="5"/>
      <c r="AB3133" s="5"/>
      <c r="AC3133" s="5"/>
      <c r="AD3133" s="5"/>
      <c r="AE3133" s="5"/>
      <c r="AF3133" s="5"/>
      <c r="AG3133" s="5"/>
      <c r="AH3133" s="5"/>
      <c r="AI3133" s="5"/>
      <c r="AJ3133" s="5"/>
      <c r="AK3133" s="5"/>
      <c r="AL3133" s="5"/>
      <c r="AM3133" s="5"/>
      <c r="AN3133" s="5"/>
      <c r="AO3133" s="5"/>
      <c r="AP3133" s="5"/>
      <c r="AQ3133" s="5"/>
      <c r="AR3133" s="5"/>
      <c r="AS3133" s="5"/>
      <c r="AT3133" s="5"/>
      <c r="AU3133" s="5"/>
      <c r="AV3133" s="28"/>
      <c r="AW3133" s="28"/>
    </row>
    <row r="3134" spans="2:49" ht="15.6" x14ac:dyDescent="0.3">
      <c r="B3134" s="9"/>
      <c r="C3134" s="9"/>
      <c r="D3134" s="9"/>
      <c r="E3134" s="9"/>
      <c r="F3134" s="9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  <c r="V3134" s="5"/>
      <c r="W3134" s="5"/>
      <c r="X3134" s="5"/>
      <c r="Y3134" s="5"/>
      <c r="Z3134" s="5"/>
      <c r="AA3134" s="5"/>
      <c r="AB3134" s="5"/>
      <c r="AC3134" s="5"/>
      <c r="AD3134" s="5"/>
      <c r="AE3134" s="5"/>
      <c r="AF3134" s="5"/>
      <c r="AG3134" s="5"/>
      <c r="AH3134" s="5"/>
      <c r="AI3134" s="5"/>
      <c r="AJ3134" s="5"/>
      <c r="AK3134" s="5"/>
      <c r="AL3134" s="5"/>
      <c r="AM3134" s="5"/>
      <c r="AN3134" s="5"/>
      <c r="AO3134" s="5"/>
      <c r="AP3134" s="5"/>
      <c r="AQ3134" s="5"/>
      <c r="AR3134" s="5"/>
      <c r="AS3134" s="5"/>
      <c r="AT3134" s="5"/>
      <c r="AU3134" s="5"/>
      <c r="AV3134" s="28"/>
      <c r="AW3134" s="28"/>
    </row>
    <row r="3135" spans="2:49" ht="15.6" x14ac:dyDescent="0.3">
      <c r="B3135" s="9"/>
      <c r="C3135" s="9"/>
      <c r="D3135" s="9"/>
      <c r="E3135" s="9"/>
      <c r="F3135" s="9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  <c r="V3135" s="5"/>
      <c r="W3135" s="5"/>
      <c r="X3135" s="5"/>
      <c r="Y3135" s="5"/>
      <c r="Z3135" s="5"/>
      <c r="AA3135" s="5"/>
      <c r="AB3135" s="5"/>
      <c r="AC3135" s="5"/>
      <c r="AD3135" s="5"/>
      <c r="AE3135" s="5"/>
      <c r="AF3135" s="5"/>
      <c r="AG3135" s="5"/>
      <c r="AH3135" s="5"/>
      <c r="AI3135" s="5"/>
      <c r="AJ3135" s="5"/>
      <c r="AK3135" s="5"/>
      <c r="AL3135" s="5"/>
      <c r="AM3135" s="5"/>
      <c r="AN3135" s="5"/>
      <c r="AO3135" s="5"/>
      <c r="AP3135" s="5"/>
      <c r="AQ3135" s="5"/>
      <c r="AR3135" s="5"/>
      <c r="AS3135" s="5"/>
      <c r="AT3135" s="5"/>
      <c r="AU3135" s="5"/>
      <c r="AV3135" s="28"/>
      <c r="AW3135" s="28"/>
    </row>
    <row r="3136" spans="2:49" ht="15.6" x14ac:dyDescent="0.3">
      <c r="B3136" s="9"/>
      <c r="C3136" s="9"/>
      <c r="D3136" s="9"/>
      <c r="E3136" s="9"/>
      <c r="F3136" s="9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  <c r="V3136" s="5"/>
      <c r="W3136" s="5"/>
      <c r="X3136" s="5"/>
      <c r="Y3136" s="5"/>
      <c r="Z3136" s="5"/>
      <c r="AA3136" s="5"/>
      <c r="AB3136" s="5"/>
      <c r="AC3136" s="5"/>
      <c r="AD3136" s="5"/>
      <c r="AE3136" s="5"/>
      <c r="AF3136" s="5"/>
      <c r="AG3136" s="5"/>
      <c r="AH3136" s="5"/>
      <c r="AI3136" s="5"/>
      <c r="AJ3136" s="5"/>
      <c r="AK3136" s="5"/>
      <c r="AL3136" s="5"/>
      <c r="AM3136" s="5"/>
      <c r="AN3136" s="5"/>
      <c r="AO3136" s="5"/>
      <c r="AP3136" s="5"/>
      <c r="AQ3136" s="5"/>
      <c r="AR3136" s="5"/>
      <c r="AS3136" s="5"/>
      <c r="AT3136" s="5"/>
      <c r="AU3136" s="5"/>
      <c r="AV3136" s="28"/>
      <c r="AW3136" s="28"/>
    </row>
    <row r="3137" spans="2:49" ht="15.6" x14ac:dyDescent="0.3">
      <c r="B3137" s="9"/>
      <c r="C3137" s="9"/>
      <c r="D3137" s="9"/>
      <c r="E3137" s="9"/>
      <c r="F3137" s="9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  <c r="V3137" s="5"/>
      <c r="W3137" s="5"/>
      <c r="X3137" s="5"/>
      <c r="Y3137" s="5"/>
      <c r="Z3137" s="5"/>
      <c r="AA3137" s="5"/>
      <c r="AB3137" s="5"/>
      <c r="AC3137" s="5"/>
      <c r="AD3137" s="5"/>
      <c r="AE3137" s="5"/>
      <c r="AF3137" s="5"/>
      <c r="AG3137" s="5"/>
      <c r="AH3137" s="5"/>
      <c r="AI3137" s="5"/>
      <c r="AJ3137" s="5"/>
      <c r="AK3137" s="5"/>
      <c r="AL3137" s="5"/>
      <c r="AM3137" s="5"/>
      <c r="AN3137" s="5"/>
      <c r="AO3137" s="5"/>
      <c r="AP3137" s="5"/>
      <c r="AQ3137" s="5"/>
      <c r="AR3137" s="5"/>
      <c r="AS3137" s="5"/>
      <c r="AT3137" s="5"/>
      <c r="AU3137" s="5"/>
      <c r="AV3137" s="28"/>
      <c r="AW3137" s="28"/>
    </row>
    <row r="3138" spans="2:49" ht="15.6" x14ac:dyDescent="0.3">
      <c r="B3138" s="9"/>
      <c r="C3138" s="9"/>
      <c r="D3138" s="9"/>
      <c r="E3138" s="9"/>
      <c r="F3138" s="9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  <c r="V3138" s="5"/>
      <c r="W3138" s="5"/>
      <c r="X3138" s="5"/>
      <c r="Y3138" s="5"/>
      <c r="Z3138" s="5"/>
      <c r="AA3138" s="5"/>
      <c r="AB3138" s="5"/>
      <c r="AC3138" s="5"/>
      <c r="AD3138" s="5"/>
      <c r="AE3138" s="5"/>
      <c r="AF3138" s="5"/>
      <c r="AG3138" s="5"/>
      <c r="AH3138" s="5"/>
      <c r="AI3138" s="5"/>
      <c r="AJ3138" s="5"/>
      <c r="AK3138" s="5"/>
      <c r="AL3138" s="5"/>
      <c r="AM3138" s="5"/>
      <c r="AN3138" s="5"/>
      <c r="AO3138" s="5"/>
      <c r="AP3138" s="5"/>
      <c r="AQ3138" s="5"/>
      <c r="AR3138" s="5"/>
      <c r="AS3138" s="5"/>
      <c r="AT3138" s="5"/>
      <c r="AU3138" s="5"/>
      <c r="AV3138" s="28"/>
      <c r="AW3138" s="28"/>
    </row>
    <row r="3139" spans="2:49" ht="15.6" x14ac:dyDescent="0.3">
      <c r="B3139" s="9"/>
      <c r="C3139" s="9"/>
      <c r="D3139" s="9"/>
      <c r="E3139" s="9"/>
      <c r="F3139" s="9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  <c r="V3139" s="5"/>
      <c r="W3139" s="5"/>
      <c r="X3139" s="5"/>
      <c r="Y3139" s="5"/>
      <c r="Z3139" s="5"/>
      <c r="AA3139" s="5"/>
      <c r="AB3139" s="5"/>
      <c r="AC3139" s="5"/>
      <c r="AD3139" s="5"/>
      <c r="AE3139" s="5"/>
      <c r="AF3139" s="5"/>
      <c r="AG3139" s="5"/>
      <c r="AH3139" s="5"/>
      <c r="AI3139" s="5"/>
      <c r="AJ3139" s="5"/>
      <c r="AK3139" s="5"/>
      <c r="AL3139" s="5"/>
      <c r="AM3139" s="5"/>
      <c r="AN3139" s="5"/>
      <c r="AO3139" s="5"/>
      <c r="AP3139" s="5"/>
      <c r="AQ3139" s="5"/>
      <c r="AR3139" s="5"/>
      <c r="AS3139" s="5"/>
      <c r="AT3139" s="5"/>
      <c r="AU3139" s="5"/>
      <c r="AV3139" s="28"/>
      <c r="AW3139" s="28"/>
    </row>
    <row r="3140" spans="2:49" ht="15.6" x14ac:dyDescent="0.3">
      <c r="B3140" s="9"/>
      <c r="C3140" s="9"/>
      <c r="D3140" s="9"/>
      <c r="E3140" s="9"/>
      <c r="F3140" s="9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  <c r="V3140" s="5"/>
      <c r="W3140" s="5"/>
      <c r="X3140" s="5"/>
      <c r="Y3140" s="5"/>
      <c r="Z3140" s="5"/>
      <c r="AA3140" s="5"/>
      <c r="AB3140" s="5"/>
      <c r="AC3140" s="5"/>
      <c r="AD3140" s="5"/>
      <c r="AE3140" s="5"/>
      <c r="AF3140" s="5"/>
      <c r="AG3140" s="5"/>
      <c r="AH3140" s="5"/>
      <c r="AI3140" s="5"/>
      <c r="AJ3140" s="5"/>
      <c r="AK3140" s="5"/>
      <c r="AL3140" s="5"/>
      <c r="AM3140" s="5"/>
      <c r="AN3140" s="5"/>
      <c r="AO3140" s="5"/>
      <c r="AP3140" s="5"/>
      <c r="AQ3140" s="5"/>
      <c r="AR3140" s="5"/>
      <c r="AS3140" s="5"/>
      <c r="AT3140" s="5"/>
      <c r="AU3140" s="5"/>
      <c r="AV3140" s="28"/>
      <c r="AW3140" s="28"/>
    </row>
    <row r="3141" spans="2:49" ht="15.6" x14ac:dyDescent="0.3">
      <c r="B3141" s="9"/>
      <c r="C3141" s="9"/>
      <c r="D3141" s="9"/>
      <c r="E3141" s="9"/>
      <c r="F3141" s="9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  <c r="V3141" s="5"/>
      <c r="W3141" s="5"/>
      <c r="X3141" s="5"/>
      <c r="Y3141" s="5"/>
      <c r="Z3141" s="5"/>
      <c r="AA3141" s="5"/>
      <c r="AB3141" s="5"/>
      <c r="AC3141" s="5"/>
      <c r="AD3141" s="5"/>
      <c r="AE3141" s="5"/>
      <c r="AF3141" s="5"/>
      <c r="AG3141" s="5"/>
      <c r="AH3141" s="5"/>
      <c r="AI3141" s="5"/>
      <c r="AJ3141" s="5"/>
      <c r="AK3141" s="5"/>
      <c r="AL3141" s="5"/>
      <c r="AM3141" s="5"/>
      <c r="AN3141" s="5"/>
      <c r="AO3141" s="5"/>
      <c r="AP3141" s="5"/>
      <c r="AQ3141" s="5"/>
      <c r="AR3141" s="5"/>
      <c r="AS3141" s="5"/>
      <c r="AT3141" s="5"/>
      <c r="AU3141" s="5"/>
      <c r="AV3141" s="28"/>
      <c r="AW3141" s="28"/>
    </row>
    <row r="3142" spans="2:49" ht="15.6" x14ac:dyDescent="0.3">
      <c r="B3142" s="9"/>
      <c r="C3142" s="9"/>
      <c r="D3142" s="9"/>
      <c r="E3142" s="9"/>
      <c r="F3142" s="9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  <c r="V3142" s="5"/>
      <c r="W3142" s="5"/>
      <c r="X3142" s="5"/>
      <c r="Y3142" s="5"/>
      <c r="Z3142" s="5"/>
      <c r="AA3142" s="5"/>
      <c r="AB3142" s="5"/>
      <c r="AC3142" s="5"/>
      <c r="AD3142" s="5"/>
      <c r="AE3142" s="5"/>
      <c r="AF3142" s="5"/>
      <c r="AG3142" s="5"/>
      <c r="AH3142" s="5"/>
      <c r="AI3142" s="5"/>
      <c r="AJ3142" s="5"/>
      <c r="AK3142" s="5"/>
      <c r="AL3142" s="5"/>
      <c r="AM3142" s="5"/>
      <c r="AN3142" s="5"/>
      <c r="AO3142" s="5"/>
      <c r="AP3142" s="5"/>
      <c r="AQ3142" s="5"/>
      <c r="AR3142" s="5"/>
      <c r="AS3142" s="5"/>
      <c r="AT3142" s="5"/>
      <c r="AU3142" s="5"/>
      <c r="AV3142" s="28"/>
      <c r="AW3142" s="28"/>
    </row>
    <row r="3143" spans="2:49" ht="15.6" x14ac:dyDescent="0.3">
      <c r="B3143" s="9"/>
      <c r="C3143" s="9"/>
      <c r="D3143" s="9"/>
      <c r="E3143" s="9"/>
      <c r="F3143" s="9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  <c r="V3143" s="5"/>
      <c r="W3143" s="5"/>
      <c r="X3143" s="5"/>
      <c r="Y3143" s="5"/>
      <c r="Z3143" s="5"/>
      <c r="AA3143" s="5"/>
      <c r="AB3143" s="5"/>
      <c r="AC3143" s="5"/>
      <c r="AD3143" s="5"/>
      <c r="AE3143" s="5"/>
      <c r="AF3143" s="5"/>
      <c r="AG3143" s="5"/>
      <c r="AH3143" s="5"/>
      <c r="AI3143" s="5"/>
      <c r="AJ3143" s="5"/>
      <c r="AK3143" s="5"/>
      <c r="AL3143" s="5"/>
      <c r="AM3143" s="5"/>
      <c r="AN3143" s="5"/>
      <c r="AO3143" s="5"/>
      <c r="AP3143" s="5"/>
      <c r="AQ3143" s="5"/>
      <c r="AR3143" s="5"/>
      <c r="AS3143" s="5"/>
      <c r="AT3143" s="5"/>
      <c r="AU3143" s="5"/>
      <c r="AV3143" s="28"/>
      <c r="AW3143" s="28"/>
    </row>
    <row r="3144" spans="2:49" ht="15.6" x14ac:dyDescent="0.3">
      <c r="B3144" s="9"/>
      <c r="C3144" s="9"/>
      <c r="D3144" s="9"/>
      <c r="E3144" s="9"/>
      <c r="F3144" s="9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  <c r="V3144" s="5"/>
      <c r="W3144" s="5"/>
      <c r="X3144" s="5"/>
      <c r="Y3144" s="5"/>
      <c r="Z3144" s="5"/>
      <c r="AA3144" s="5"/>
      <c r="AB3144" s="5"/>
      <c r="AC3144" s="5"/>
      <c r="AD3144" s="5"/>
      <c r="AE3144" s="5"/>
      <c r="AF3144" s="5"/>
      <c r="AG3144" s="5"/>
      <c r="AH3144" s="5"/>
      <c r="AI3144" s="5"/>
      <c r="AJ3144" s="5"/>
      <c r="AK3144" s="5"/>
      <c r="AL3144" s="5"/>
      <c r="AM3144" s="5"/>
      <c r="AN3144" s="5"/>
      <c r="AO3144" s="5"/>
      <c r="AP3144" s="5"/>
      <c r="AQ3144" s="5"/>
      <c r="AR3144" s="5"/>
      <c r="AS3144" s="5"/>
      <c r="AT3144" s="5"/>
      <c r="AU3144" s="5"/>
      <c r="AV3144" s="28"/>
      <c r="AW3144" s="28"/>
    </row>
    <row r="3145" spans="2:49" ht="15.6" x14ac:dyDescent="0.3">
      <c r="B3145" s="9"/>
      <c r="C3145" s="9"/>
      <c r="D3145" s="9"/>
      <c r="E3145" s="9"/>
      <c r="F3145" s="9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  <c r="V3145" s="5"/>
      <c r="W3145" s="5"/>
      <c r="X3145" s="5"/>
      <c r="Y3145" s="5"/>
      <c r="Z3145" s="5"/>
      <c r="AA3145" s="5"/>
      <c r="AB3145" s="5"/>
      <c r="AC3145" s="5"/>
      <c r="AD3145" s="5"/>
      <c r="AE3145" s="5"/>
      <c r="AF3145" s="5"/>
      <c r="AG3145" s="5"/>
      <c r="AH3145" s="5"/>
      <c r="AI3145" s="5"/>
      <c r="AJ3145" s="5"/>
      <c r="AK3145" s="5"/>
      <c r="AL3145" s="5"/>
      <c r="AM3145" s="5"/>
      <c r="AN3145" s="5"/>
      <c r="AO3145" s="5"/>
      <c r="AP3145" s="5"/>
      <c r="AQ3145" s="5"/>
      <c r="AR3145" s="5"/>
      <c r="AS3145" s="5"/>
      <c r="AT3145" s="5"/>
      <c r="AU3145" s="5"/>
      <c r="AV3145" s="28"/>
      <c r="AW3145" s="28"/>
    </row>
    <row r="3146" spans="2:49" ht="15.6" x14ac:dyDescent="0.3">
      <c r="B3146" s="9"/>
      <c r="C3146" s="9"/>
      <c r="D3146" s="9"/>
      <c r="E3146" s="9"/>
      <c r="F3146" s="9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  <c r="V3146" s="5"/>
      <c r="W3146" s="5"/>
      <c r="X3146" s="5"/>
      <c r="Y3146" s="5"/>
      <c r="Z3146" s="5"/>
      <c r="AA3146" s="5"/>
      <c r="AB3146" s="5"/>
      <c r="AC3146" s="5"/>
      <c r="AD3146" s="5"/>
      <c r="AE3146" s="5"/>
      <c r="AF3146" s="5"/>
      <c r="AG3146" s="5"/>
      <c r="AH3146" s="5"/>
      <c r="AI3146" s="5"/>
      <c r="AJ3146" s="5"/>
      <c r="AK3146" s="5"/>
      <c r="AL3146" s="5"/>
      <c r="AM3146" s="5"/>
      <c r="AN3146" s="5"/>
      <c r="AO3146" s="5"/>
      <c r="AP3146" s="5"/>
      <c r="AQ3146" s="5"/>
      <c r="AR3146" s="5"/>
      <c r="AS3146" s="5"/>
      <c r="AT3146" s="5"/>
      <c r="AU3146" s="5"/>
      <c r="AV3146" s="28"/>
      <c r="AW3146" s="28"/>
    </row>
    <row r="3147" spans="2:49" ht="15.6" x14ac:dyDescent="0.3">
      <c r="B3147" s="9"/>
      <c r="C3147" s="9"/>
      <c r="D3147" s="9"/>
      <c r="E3147" s="9"/>
      <c r="F3147" s="9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5"/>
      <c r="Z3147" s="5"/>
      <c r="AA3147" s="5"/>
      <c r="AB3147" s="5"/>
      <c r="AC3147" s="5"/>
      <c r="AD3147" s="5"/>
      <c r="AE3147" s="5"/>
      <c r="AF3147" s="5"/>
      <c r="AG3147" s="5"/>
      <c r="AH3147" s="5"/>
      <c r="AI3147" s="5"/>
      <c r="AJ3147" s="5"/>
      <c r="AK3147" s="5"/>
      <c r="AL3147" s="5"/>
      <c r="AM3147" s="5"/>
      <c r="AN3147" s="5"/>
      <c r="AO3147" s="5"/>
      <c r="AP3147" s="5"/>
      <c r="AQ3147" s="5"/>
      <c r="AR3147" s="5"/>
      <c r="AS3147" s="5"/>
      <c r="AT3147" s="5"/>
      <c r="AU3147" s="5"/>
      <c r="AV3147" s="28"/>
      <c r="AW3147" s="28"/>
    </row>
    <row r="3148" spans="2:49" ht="15.6" x14ac:dyDescent="0.3">
      <c r="B3148" s="9"/>
      <c r="C3148" s="9"/>
      <c r="D3148" s="9"/>
      <c r="E3148" s="9"/>
      <c r="F3148" s="9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  <c r="V3148" s="5"/>
      <c r="W3148" s="5"/>
      <c r="X3148" s="5"/>
      <c r="Y3148" s="5"/>
      <c r="Z3148" s="5"/>
      <c r="AA3148" s="5"/>
      <c r="AB3148" s="5"/>
      <c r="AC3148" s="5"/>
      <c r="AD3148" s="5"/>
      <c r="AE3148" s="5"/>
      <c r="AF3148" s="5"/>
      <c r="AG3148" s="5"/>
      <c r="AH3148" s="5"/>
      <c r="AI3148" s="5"/>
      <c r="AJ3148" s="5"/>
      <c r="AK3148" s="5"/>
      <c r="AL3148" s="5"/>
      <c r="AM3148" s="5"/>
      <c r="AN3148" s="5"/>
      <c r="AO3148" s="5"/>
      <c r="AP3148" s="5"/>
      <c r="AQ3148" s="5"/>
      <c r="AR3148" s="5"/>
      <c r="AS3148" s="5"/>
      <c r="AT3148" s="5"/>
      <c r="AU3148" s="5"/>
      <c r="AV3148" s="28"/>
      <c r="AW3148" s="28"/>
    </row>
    <row r="3149" spans="2:49" ht="15.6" x14ac:dyDescent="0.3">
      <c r="B3149" s="9"/>
      <c r="C3149" s="9"/>
      <c r="D3149" s="9"/>
      <c r="E3149" s="9"/>
      <c r="F3149" s="9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  <c r="V3149" s="5"/>
      <c r="W3149" s="5"/>
      <c r="X3149" s="5"/>
      <c r="Y3149" s="5"/>
      <c r="Z3149" s="5"/>
      <c r="AA3149" s="5"/>
      <c r="AB3149" s="5"/>
      <c r="AC3149" s="5"/>
      <c r="AD3149" s="5"/>
      <c r="AE3149" s="5"/>
      <c r="AF3149" s="5"/>
      <c r="AG3149" s="5"/>
      <c r="AH3149" s="5"/>
      <c r="AI3149" s="5"/>
      <c r="AJ3149" s="5"/>
      <c r="AK3149" s="5"/>
      <c r="AL3149" s="5"/>
      <c r="AM3149" s="5"/>
      <c r="AN3149" s="5"/>
      <c r="AO3149" s="5"/>
      <c r="AP3149" s="5"/>
      <c r="AQ3149" s="5"/>
      <c r="AR3149" s="5"/>
      <c r="AS3149" s="5"/>
      <c r="AT3149" s="5"/>
      <c r="AU3149" s="5"/>
      <c r="AV3149" s="28"/>
      <c r="AW3149" s="28"/>
    </row>
    <row r="3150" spans="2:49" ht="15.6" x14ac:dyDescent="0.3">
      <c r="B3150" s="9"/>
      <c r="C3150" s="9"/>
      <c r="D3150" s="9"/>
      <c r="E3150" s="9"/>
      <c r="F3150" s="9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  <c r="V3150" s="5"/>
      <c r="W3150" s="5"/>
      <c r="X3150" s="5"/>
      <c r="Y3150" s="5"/>
      <c r="Z3150" s="5"/>
      <c r="AA3150" s="5"/>
      <c r="AB3150" s="5"/>
      <c r="AC3150" s="5"/>
      <c r="AD3150" s="5"/>
      <c r="AE3150" s="5"/>
      <c r="AF3150" s="5"/>
      <c r="AG3150" s="5"/>
      <c r="AH3150" s="5"/>
      <c r="AI3150" s="5"/>
      <c r="AJ3150" s="5"/>
      <c r="AK3150" s="5"/>
      <c r="AL3150" s="5"/>
      <c r="AM3150" s="5"/>
      <c r="AN3150" s="5"/>
      <c r="AO3150" s="5"/>
      <c r="AP3150" s="5"/>
      <c r="AQ3150" s="5"/>
      <c r="AR3150" s="5"/>
      <c r="AS3150" s="5"/>
      <c r="AT3150" s="5"/>
      <c r="AU3150" s="5"/>
      <c r="AV3150" s="28"/>
      <c r="AW3150" s="28"/>
    </row>
    <row r="3151" spans="2:49" ht="15.6" x14ac:dyDescent="0.3">
      <c r="B3151" s="9"/>
      <c r="C3151" s="9"/>
      <c r="D3151" s="9"/>
      <c r="E3151" s="9"/>
      <c r="F3151" s="9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  <c r="V3151" s="5"/>
      <c r="W3151" s="5"/>
      <c r="X3151" s="5"/>
      <c r="Y3151" s="5"/>
      <c r="Z3151" s="5"/>
      <c r="AA3151" s="5"/>
      <c r="AB3151" s="5"/>
      <c r="AC3151" s="5"/>
      <c r="AD3151" s="5"/>
      <c r="AE3151" s="5"/>
      <c r="AF3151" s="5"/>
      <c r="AG3151" s="5"/>
      <c r="AH3151" s="5"/>
      <c r="AI3151" s="5"/>
      <c r="AJ3151" s="5"/>
      <c r="AK3151" s="5"/>
      <c r="AL3151" s="5"/>
      <c r="AM3151" s="5"/>
      <c r="AN3151" s="5"/>
      <c r="AO3151" s="5"/>
      <c r="AP3151" s="5"/>
      <c r="AQ3151" s="5"/>
      <c r="AR3151" s="5"/>
      <c r="AS3151" s="5"/>
      <c r="AT3151" s="5"/>
      <c r="AU3151" s="5"/>
      <c r="AV3151" s="28"/>
      <c r="AW3151" s="28"/>
    </row>
    <row r="3152" spans="2:49" ht="15.6" x14ac:dyDescent="0.3">
      <c r="B3152" s="9"/>
      <c r="C3152" s="9"/>
      <c r="D3152" s="9"/>
      <c r="E3152" s="9"/>
      <c r="F3152" s="9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  <c r="V3152" s="5"/>
      <c r="W3152" s="5"/>
      <c r="X3152" s="5"/>
      <c r="Y3152" s="5"/>
      <c r="Z3152" s="5"/>
      <c r="AA3152" s="5"/>
      <c r="AB3152" s="5"/>
      <c r="AC3152" s="5"/>
      <c r="AD3152" s="5"/>
      <c r="AE3152" s="5"/>
      <c r="AF3152" s="5"/>
      <c r="AG3152" s="5"/>
      <c r="AH3152" s="5"/>
      <c r="AI3152" s="5"/>
      <c r="AJ3152" s="5"/>
      <c r="AK3152" s="5"/>
      <c r="AL3152" s="5"/>
      <c r="AM3152" s="5"/>
      <c r="AN3152" s="5"/>
      <c r="AO3152" s="5"/>
      <c r="AP3152" s="5"/>
      <c r="AQ3152" s="5"/>
      <c r="AR3152" s="5"/>
      <c r="AS3152" s="5"/>
      <c r="AT3152" s="5"/>
      <c r="AU3152" s="5"/>
      <c r="AV3152" s="28"/>
      <c r="AW3152" s="28"/>
    </row>
    <row r="3153" spans="2:49" ht="15.6" x14ac:dyDescent="0.3">
      <c r="B3153" s="9"/>
      <c r="C3153" s="9"/>
      <c r="D3153" s="9"/>
      <c r="E3153" s="9"/>
      <c r="F3153" s="9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  <c r="V3153" s="5"/>
      <c r="W3153" s="5"/>
      <c r="X3153" s="5"/>
      <c r="Y3153" s="5"/>
      <c r="Z3153" s="5"/>
      <c r="AA3153" s="5"/>
      <c r="AB3153" s="5"/>
      <c r="AC3153" s="5"/>
      <c r="AD3153" s="5"/>
      <c r="AE3153" s="5"/>
      <c r="AF3153" s="5"/>
      <c r="AG3153" s="5"/>
      <c r="AH3153" s="5"/>
      <c r="AI3153" s="5"/>
      <c r="AJ3153" s="5"/>
      <c r="AK3153" s="5"/>
      <c r="AL3153" s="5"/>
      <c r="AM3153" s="5"/>
      <c r="AN3153" s="5"/>
      <c r="AO3153" s="5"/>
      <c r="AP3153" s="5"/>
      <c r="AQ3153" s="5"/>
      <c r="AR3153" s="5"/>
      <c r="AS3153" s="5"/>
      <c r="AT3153" s="5"/>
      <c r="AU3153" s="5"/>
      <c r="AV3153" s="28"/>
      <c r="AW3153" s="28"/>
    </row>
    <row r="3154" spans="2:49" ht="15.6" x14ac:dyDescent="0.3">
      <c r="B3154" s="9"/>
      <c r="C3154" s="9"/>
      <c r="D3154" s="9"/>
      <c r="E3154" s="9"/>
      <c r="F3154" s="9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  <c r="V3154" s="5"/>
      <c r="W3154" s="5"/>
      <c r="X3154" s="5"/>
      <c r="Y3154" s="5"/>
      <c r="Z3154" s="5"/>
      <c r="AA3154" s="5"/>
      <c r="AB3154" s="5"/>
      <c r="AC3154" s="5"/>
      <c r="AD3154" s="5"/>
      <c r="AE3154" s="5"/>
      <c r="AF3154" s="5"/>
      <c r="AG3154" s="5"/>
      <c r="AH3154" s="5"/>
      <c r="AI3154" s="5"/>
      <c r="AJ3154" s="5"/>
      <c r="AK3154" s="5"/>
      <c r="AL3154" s="5"/>
      <c r="AM3154" s="5"/>
      <c r="AN3154" s="5"/>
      <c r="AO3154" s="5"/>
      <c r="AP3154" s="5"/>
      <c r="AQ3154" s="5"/>
      <c r="AR3154" s="5"/>
      <c r="AS3154" s="5"/>
      <c r="AT3154" s="5"/>
      <c r="AU3154" s="5"/>
      <c r="AV3154" s="28"/>
      <c r="AW3154" s="28"/>
    </row>
    <row r="3155" spans="2:49" ht="15.6" x14ac:dyDescent="0.3">
      <c r="B3155" s="9"/>
      <c r="C3155" s="9"/>
      <c r="D3155" s="9"/>
      <c r="E3155" s="9"/>
      <c r="F3155" s="9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  <c r="V3155" s="5"/>
      <c r="W3155" s="5"/>
      <c r="X3155" s="5"/>
      <c r="Y3155" s="5"/>
      <c r="Z3155" s="5"/>
      <c r="AA3155" s="5"/>
      <c r="AB3155" s="5"/>
      <c r="AC3155" s="5"/>
      <c r="AD3155" s="5"/>
      <c r="AE3155" s="5"/>
      <c r="AF3155" s="5"/>
      <c r="AG3155" s="5"/>
      <c r="AH3155" s="5"/>
      <c r="AI3155" s="5"/>
      <c r="AJ3155" s="5"/>
      <c r="AK3155" s="5"/>
      <c r="AL3155" s="5"/>
      <c r="AM3155" s="5"/>
      <c r="AN3155" s="5"/>
      <c r="AO3155" s="5"/>
      <c r="AP3155" s="5"/>
      <c r="AQ3155" s="5"/>
      <c r="AR3155" s="5"/>
      <c r="AS3155" s="5"/>
      <c r="AT3155" s="5"/>
      <c r="AU3155" s="5"/>
      <c r="AV3155" s="28"/>
      <c r="AW3155" s="28"/>
    </row>
    <row r="3156" spans="2:49" ht="15.6" x14ac:dyDescent="0.3">
      <c r="B3156" s="9"/>
      <c r="C3156" s="9"/>
      <c r="D3156" s="9"/>
      <c r="E3156" s="9"/>
      <c r="F3156" s="9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  <c r="V3156" s="5"/>
      <c r="W3156" s="5"/>
      <c r="X3156" s="5"/>
      <c r="Y3156" s="5"/>
      <c r="Z3156" s="5"/>
      <c r="AA3156" s="5"/>
      <c r="AB3156" s="5"/>
      <c r="AC3156" s="5"/>
      <c r="AD3156" s="5"/>
      <c r="AE3156" s="5"/>
      <c r="AF3156" s="5"/>
      <c r="AG3156" s="5"/>
      <c r="AH3156" s="5"/>
      <c r="AI3156" s="5"/>
      <c r="AJ3156" s="5"/>
      <c r="AK3156" s="5"/>
      <c r="AL3156" s="5"/>
      <c r="AM3156" s="5"/>
      <c r="AN3156" s="5"/>
      <c r="AO3156" s="5"/>
      <c r="AP3156" s="5"/>
      <c r="AQ3156" s="5"/>
      <c r="AR3156" s="5"/>
      <c r="AS3156" s="5"/>
      <c r="AT3156" s="5"/>
      <c r="AU3156" s="5"/>
      <c r="AV3156" s="28"/>
      <c r="AW3156" s="28"/>
    </row>
    <row r="3157" spans="2:49" ht="15.6" x14ac:dyDescent="0.3">
      <c r="B3157" s="9"/>
      <c r="C3157" s="9"/>
      <c r="D3157" s="9"/>
      <c r="E3157" s="9"/>
      <c r="F3157" s="9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  <c r="V3157" s="5"/>
      <c r="W3157" s="5"/>
      <c r="X3157" s="5"/>
      <c r="Y3157" s="5"/>
      <c r="Z3157" s="5"/>
      <c r="AA3157" s="5"/>
      <c r="AB3157" s="5"/>
      <c r="AC3157" s="5"/>
      <c r="AD3157" s="5"/>
      <c r="AE3157" s="5"/>
      <c r="AF3157" s="5"/>
      <c r="AG3157" s="5"/>
      <c r="AH3157" s="5"/>
      <c r="AI3157" s="5"/>
      <c r="AJ3157" s="5"/>
      <c r="AK3157" s="5"/>
      <c r="AL3157" s="5"/>
      <c r="AM3157" s="5"/>
      <c r="AN3157" s="5"/>
      <c r="AO3157" s="5"/>
      <c r="AP3157" s="5"/>
      <c r="AQ3157" s="5"/>
      <c r="AR3157" s="5"/>
      <c r="AS3157" s="5"/>
      <c r="AT3157" s="5"/>
      <c r="AU3157" s="5"/>
      <c r="AV3157" s="28"/>
      <c r="AW3157" s="28"/>
    </row>
    <row r="3158" spans="2:49" ht="15.6" x14ac:dyDescent="0.3">
      <c r="B3158" s="9"/>
      <c r="C3158" s="9"/>
      <c r="D3158" s="9"/>
      <c r="E3158" s="9"/>
      <c r="F3158" s="9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  <c r="V3158" s="5"/>
      <c r="W3158" s="5"/>
      <c r="X3158" s="5"/>
      <c r="Y3158" s="5"/>
      <c r="Z3158" s="5"/>
      <c r="AA3158" s="5"/>
      <c r="AB3158" s="5"/>
      <c r="AC3158" s="5"/>
      <c r="AD3158" s="5"/>
      <c r="AE3158" s="5"/>
      <c r="AF3158" s="5"/>
      <c r="AG3158" s="5"/>
      <c r="AH3158" s="5"/>
      <c r="AI3158" s="5"/>
      <c r="AJ3158" s="5"/>
      <c r="AK3158" s="5"/>
      <c r="AL3158" s="5"/>
      <c r="AM3158" s="5"/>
      <c r="AN3158" s="5"/>
      <c r="AO3158" s="5"/>
      <c r="AP3158" s="5"/>
      <c r="AQ3158" s="5"/>
      <c r="AR3158" s="5"/>
      <c r="AS3158" s="5"/>
      <c r="AT3158" s="5"/>
      <c r="AU3158" s="5"/>
      <c r="AV3158" s="28"/>
      <c r="AW3158" s="28"/>
    </row>
    <row r="3159" spans="2:49" ht="15.6" x14ac:dyDescent="0.3">
      <c r="B3159" s="9"/>
      <c r="C3159" s="9"/>
      <c r="D3159" s="9"/>
      <c r="E3159" s="9"/>
      <c r="F3159" s="9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  <c r="V3159" s="5"/>
      <c r="W3159" s="5"/>
      <c r="X3159" s="5"/>
      <c r="Y3159" s="5"/>
      <c r="Z3159" s="5"/>
      <c r="AA3159" s="5"/>
      <c r="AB3159" s="5"/>
      <c r="AC3159" s="5"/>
      <c r="AD3159" s="5"/>
      <c r="AE3159" s="5"/>
      <c r="AF3159" s="5"/>
      <c r="AG3159" s="5"/>
      <c r="AH3159" s="5"/>
      <c r="AI3159" s="5"/>
      <c r="AJ3159" s="5"/>
      <c r="AK3159" s="5"/>
      <c r="AL3159" s="5"/>
      <c r="AM3159" s="5"/>
      <c r="AN3159" s="5"/>
      <c r="AO3159" s="5"/>
      <c r="AP3159" s="5"/>
      <c r="AQ3159" s="5"/>
      <c r="AR3159" s="5"/>
      <c r="AS3159" s="5"/>
      <c r="AT3159" s="5"/>
      <c r="AU3159" s="5"/>
      <c r="AV3159" s="28"/>
      <c r="AW3159" s="28"/>
    </row>
    <row r="3160" spans="2:49" ht="15.6" x14ac:dyDescent="0.3">
      <c r="B3160" s="9"/>
      <c r="C3160" s="9"/>
      <c r="D3160" s="9"/>
      <c r="E3160" s="9"/>
      <c r="F3160" s="9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  <c r="V3160" s="5"/>
      <c r="W3160" s="5"/>
      <c r="X3160" s="5"/>
      <c r="Y3160" s="5"/>
      <c r="Z3160" s="5"/>
      <c r="AA3160" s="5"/>
      <c r="AB3160" s="5"/>
      <c r="AC3160" s="5"/>
      <c r="AD3160" s="5"/>
      <c r="AE3160" s="5"/>
      <c r="AF3160" s="5"/>
      <c r="AG3160" s="5"/>
      <c r="AH3160" s="5"/>
      <c r="AI3160" s="5"/>
      <c r="AJ3160" s="5"/>
      <c r="AK3160" s="5"/>
      <c r="AL3160" s="5"/>
      <c r="AM3160" s="5"/>
      <c r="AN3160" s="5"/>
      <c r="AO3160" s="5"/>
      <c r="AP3160" s="5"/>
      <c r="AQ3160" s="5"/>
      <c r="AR3160" s="5"/>
      <c r="AS3160" s="5"/>
      <c r="AT3160" s="5"/>
      <c r="AU3160" s="5"/>
      <c r="AV3160" s="28"/>
      <c r="AW3160" s="28"/>
    </row>
    <row r="3161" spans="2:49" ht="15.6" x14ac:dyDescent="0.3">
      <c r="B3161" s="9"/>
      <c r="C3161" s="9"/>
      <c r="D3161" s="9"/>
      <c r="E3161" s="9"/>
      <c r="F3161" s="9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  <c r="V3161" s="5"/>
      <c r="W3161" s="5"/>
      <c r="X3161" s="5"/>
      <c r="Y3161" s="5"/>
      <c r="Z3161" s="5"/>
      <c r="AA3161" s="5"/>
      <c r="AB3161" s="5"/>
      <c r="AC3161" s="5"/>
      <c r="AD3161" s="5"/>
      <c r="AE3161" s="5"/>
      <c r="AF3161" s="5"/>
      <c r="AG3161" s="5"/>
      <c r="AH3161" s="5"/>
      <c r="AI3161" s="5"/>
      <c r="AJ3161" s="5"/>
      <c r="AK3161" s="5"/>
      <c r="AL3161" s="5"/>
      <c r="AM3161" s="5"/>
      <c r="AN3161" s="5"/>
      <c r="AO3161" s="5"/>
      <c r="AP3161" s="5"/>
      <c r="AQ3161" s="5"/>
      <c r="AR3161" s="5"/>
      <c r="AS3161" s="5"/>
      <c r="AT3161" s="5"/>
      <c r="AU3161" s="5"/>
      <c r="AV3161" s="28"/>
      <c r="AW3161" s="28"/>
    </row>
    <row r="3162" spans="2:49" ht="15.6" x14ac:dyDescent="0.3">
      <c r="B3162" s="9"/>
      <c r="C3162" s="9"/>
      <c r="D3162" s="9"/>
      <c r="E3162" s="9"/>
      <c r="F3162" s="9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  <c r="V3162" s="5"/>
      <c r="W3162" s="5"/>
      <c r="X3162" s="5"/>
      <c r="Y3162" s="5"/>
      <c r="Z3162" s="5"/>
      <c r="AA3162" s="5"/>
      <c r="AB3162" s="5"/>
      <c r="AC3162" s="5"/>
      <c r="AD3162" s="5"/>
      <c r="AE3162" s="5"/>
      <c r="AF3162" s="5"/>
      <c r="AG3162" s="5"/>
      <c r="AH3162" s="5"/>
      <c r="AI3162" s="5"/>
      <c r="AJ3162" s="5"/>
      <c r="AK3162" s="5"/>
      <c r="AL3162" s="5"/>
      <c r="AM3162" s="5"/>
      <c r="AN3162" s="5"/>
      <c r="AO3162" s="5"/>
      <c r="AP3162" s="5"/>
      <c r="AQ3162" s="5"/>
      <c r="AR3162" s="5"/>
      <c r="AS3162" s="5"/>
      <c r="AT3162" s="5"/>
      <c r="AU3162" s="5"/>
      <c r="AV3162" s="28"/>
      <c r="AW3162" s="28"/>
    </row>
    <row r="3163" spans="2:49" ht="15.6" x14ac:dyDescent="0.3">
      <c r="B3163" s="9"/>
      <c r="C3163" s="9"/>
      <c r="D3163" s="9"/>
      <c r="E3163" s="9"/>
      <c r="F3163" s="9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  <c r="V3163" s="5"/>
      <c r="W3163" s="5"/>
      <c r="X3163" s="5"/>
      <c r="Y3163" s="5"/>
      <c r="Z3163" s="5"/>
      <c r="AA3163" s="5"/>
      <c r="AB3163" s="5"/>
      <c r="AC3163" s="5"/>
      <c r="AD3163" s="5"/>
      <c r="AE3163" s="5"/>
      <c r="AF3163" s="5"/>
      <c r="AG3163" s="5"/>
      <c r="AH3163" s="5"/>
      <c r="AI3163" s="5"/>
      <c r="AJ3163" s="5"/>
      <c r="AK3163" s="5"/>
      <c r="AL3163" s="5"/>
      <c r="AM3163" s="5"/>
      <c r="AN3163" s="5"/>
      <c r="AO3163" s="5"/>
      <c r="AP3163" s="5"/>
      <c r="AQ3163" s="5"/>
      <c r="AR3163" s="5"/>
      <c r="AS3163" s="5"/>
      <c r="AT3163" s="5"/>
      <c r="AU3163" s="5"/>
      <c r="AV3163" s="28"/>
      <c r="AW3163" s="28"/>
    </row>
    <row r="3164" spans="2:49" ht="15.6" x14ac:dyDescent="0.3">
      <c r="B3164" s="9"/>
      <c r="C3164" s="9"/>
      <c r="D3164" s="9"/>
      <c r="E3164" s="9"/>
      <c r="F3164" s="9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  <c r="V3164" s="5"/>
      <c r="W3164" s="5"/>
      <c r="X3164" s="5"/>
      <c r="Y3164" s="5"/>
      <c r="Z3164" s="5"/>
      <c r="AA3164" s="5"/>
      <c r="AB3164" s="5"/>
      <c r="AC3164" s="5"/>
      <c r="AD3164" s="5"/>
      <c r="AE3164" s="5"/>
      <c r="AF3164" s="5"/>
      <c r="AG3164" s="5"/>
      <c r="AH3164" s="5"/>
      <c r="AI3164" s="5"/>
      <c r="AJ3164" s="5"/>
      <c r="AK3164" s="5"/>
      <c r="AL3164" s="5"/>
      <c r="AM3164" s="5"/>
      <c r="AN3164" s="5"/>
      <c r="AO3164" s="5"/>
      <c r="AP3164" s="5"/>
      <c r="AQ3164" s="5"/>
      <c r="AR3164" s="5"/>
      <c r="AS3164" s="5"/>
      <c r="AT3164" s="5"/>
      <c r="AU3164" s="5"/>
      <c r="AV3164" s="28"/>
      <c r="AW3164" s="28"/>
    </row>
    <row r="3165" spans="2:49" ht="15.6" x14ac:dyDescent="0.3">
      <c r="B3165" s="9"/>
      <c r="C3165" s="9"/>
      <c r="D3165" s="9"/>
      <c r="E3165" s="9"/>
      <c r="F3165" s="9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  <c r="V3165" s="5"/>
      <c r="W3165" s="5"/>
      <c r="X3165" s="5"/>
      <c r="Y3165" s="5"/>
      <c r="Z3165" s="5"/>
      <c r="AA3165" s="5"/>
      <c r="AB3165" s="5"/>
      <c r="AC3165" s="5"/>
      <c r="AD3165" s="5"/>
      <c r="AE3165" s="5"/>
      <c r="AF3165" s="5"/>
      <c r="AG3165" s="5"/>
      <c r="AH3165" s="5"/>
      <c r="AI3165" s="5"/>
      <c r="AJ3165" s="5"/>
      <c r="AK3165" s="5"/>
      <c r="AL3165" s="5"/>
      <c r="AM3165" s="5"/>
      <c r="AN3165" s="5"/>
      <c r="AO3165" s="5"/>
      <c r="AP3165" s="5"/>
      <c r="AQ3165" s="5"/>
      <c r="AR3165" s="5"/>
      <c r="AS3165" s="5"/>
      <c r="AT3165" s="5"/>
      <c r="AU3165" s="5"/>
      <c r="AV3165" s="28"/>
      <c r="AW3165" s="28"/>
    </row>
    <row r="3166" spans="2:49" ht="15.6" x14ac:dyDescent="0.3">
      <c r="B3166" s="9"/>
      <c r="C3166" s="9"/>
      <c r="D3166" s="9"/>
      <c r="E3166" s="9"/>
      <c r="F3166" s="9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  <c r="V3166" s="5"/>
      <c r="W3166" s="5"/>
      <c r="X3166" s="5"/>
      <c r="Y3166" s="5"/>
      <c r="Z3166" s="5"/>
      <c r="AA3166" s="5"/>
      <c r="AB3166" s="5"/>
      <c r="AC3166" s="5"/>
      <c r="AD3166" s="5"/>
      <c r="AE3166" s="5"/>
      <c r="AF3166" s="5"/>
      <c r="AG3166" s="5"/>
      <c r="AH3166" s="5"/>
      <c r="AI3166" s="5"/>
      <c r="AJ3166" s="5"/>
      <c r="AK3166" s="5"/>
      <c r="AL3166" s="5"/>
      <c r="AM3166" s="5"/>
      <c r="AN3166" s="5"/>
      <c r="AO3166" s="5"/>
      <c r="AP3166" s="5"/>
      <c r="AQ3166" s="5"/>
      <c r="AR3166" s="5"/>
      <c r="AS3166" s="5"/>
      <c r="AT3166" s="5"/>
      <c r="AU3166" s="5"/>
      <c r="AV3166" s="28"/>
      <c r="AW3166" s="28"/>
    </row>
    <row r="3167" spans="2:49" ht="15.6" x14ac:dyDescent="0.3">
      <c r="B3167" s="9"/>
      <c r="C3167" s="9"/>
      <c r="D3167" s="9"/>
      <c r="E3167" s="9"/>
      <c r="F3167" s="9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  <c r="V3167" s="5"/>
      <c r="W3167" s="5"/>
      <c r="X3167" s="5"/>
      <c r="Y3167" s="5"/>
      <c r="Z3167" s="5"/>
      <c r="AA3167" s="5"/>
      <c r="AB3167" s="5"/>
      <c r="AC3167" s="5"/>
      <c r="AD3167" s="5"/>
      <c r="AE3167" s="5"/>
      <c r="AF3167" s="5"/>
      <c r="AG3167" s="5"/>
      <c r="AH3167" s="5"/>
      <c r="AI3167" s="5"/>
      <c r="AJ3167" s="5"/>
      <c r="AK3167" s="5"/>
      <c r="AL3167" s="5"/>
      <c r="AM3167" s="5"/>
      <c r="AN3167" s="5"/>
      <c r="AO3167" s="5"/>
      <c r="AP3167" s="5"/>
      <c r="AQ3167" s="5"/>
      <c r="AR3167" s="5"/>
      <c r="AS3167" s="5"/>
      <c r="AT3167" s="5"/>
      <c r="AU3167" s="5"/>
      <c r="AV3167" s="28"/>
      <c r="AW3167" s="28"/>
    </row>
    <row r="3168" spans="2:49" ht="15.6" x14ac:dyDescent="0.3">
      <c r="B3168" s="9"/>
      <c r="C3168" s="9"/>
      <c r="D3168" s="9"/>
      <c r="E3168" s="9"/>
      <c r="F3168" s="9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  <c r="V3168" s="5"/>
      <c r="W3168" s="5"/>
      <c r="X3168" s="5"/>
      <c r="Y3168" s="5"/>
      <c r="Z3168" s="5"/>
      <c r="AA3168" s="5"/>
      <c r="AB3168" s="5"/>
      <c r="AC3168" s="5"/>
      <c r="AD3168" s="5"/>
      <c r="AE3168" s="5"/>
      <c r="AF3168" s="5"/>
      <c r="AG3168" s="5"/>
      <c r="AH3168" s="5"/>
      <c r="AI3168" s="5"/>
      <c r="AJ3168" s="5"/>
      <c r="AK3168" s="5"/>
      <c r="AL3168" s="5"/>
      <c r="AM3168" s="5"/>
      <c r="AN3168" s="5"/>
      <c r="AO3168" s="5"/>
      <c r="AP3168" s="5"/>
      <c r="AQ3168" s="5"/>
      <c r="AR3168" s="5"/>
      <c r="AS3168" s="5"/>
      <c r="AT3168" s="5"/>
      <c r="AU3168" s="5"/>
      <c r="AV3168" s="28"/>
      <c r="AW3168" s="28"/>
    </row>
    <row r="3169" spans="2:49" ht="15.6" x14ac:dyDescent="0.3">
      <c r="B3169" s="9"/>
      <c r="C3169" s="9"/>
      <c r="D3169" s="9"/>
      <c r="E3169" s="9"/>
      <c r="F3169" s="9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  <c r="V3169" s="5"/>
      <c r="W3169" s="5"/>
      <c r="X3169" s="5"/>
      <c r="Y3169" s="5"/>
      <c r="Z3169" s="5"/>
      <c r="AA3169" s="5"/>
      <c r="AB3169" s="5"/>
      <c r="AC3169" s="5"/>
      <c r="AD3169" s="5"/>
      <c r="AE3169" s="5"/>
      <c r="AF3169" s="5"/>
      <c r="AG3169" s="5"/>
      <c r="AH3169" s="5"/>
      <c r="AI3169" s="5"/>
      <c r="AJ3169" s="5"/>
      <c r="AK3169" s="5"/>
      <c r="AL3169" s="5"/>
      <c r="AM3169" s="5"/>
      <c r="AN3169" s="5"/>
      <c r="AO3169" s="5"/>
      <c r="AP3169" s="5"/>
      <c r="AQ3169" s="5"/>
      <c r="AR3169" s="5"/>
      <c r="AS3169" s="5"/>
      <c r="AT3169" s="5"/>
      <c r="AU3169" s="5"/>
      <c r="AV3169" s="28"/>
      <c r="AW3169" s="28"/>
    </row>
    <row r="3170" spans="2:49" ht="15.6" x14ac:dyDescent="0.3">
      <c r="B3170" s="9"/>
      <c r="C3170" s="9"/>
      <c r="D3170" s="9"/>
      <c r="E3170" s="9"/>
      <c r="F3170" s="9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5"/>
      <c r="Z3170" s="5"/>
      <c r="AA3170" s="5"/>
      <c r="AB3170" s="5"/>
      <c r="AC3170" s="5"/>
      <c r="AD3170" s="5"/>
      <c r="AE3170" s="5"/>
      <c r="AF3170" s="5"/>
      <c r="AG3170" s="5"/>
      <c r="AH3170" s="5"/>
      <c r="AI3170" s="5"/>
      <c r="AJ3170" s="5"/>
      <c r="AK3170" s="5"/>
      <c r="AL3170" s="5"/>
      <c r="AM3170" s="5"/>
      <c r="AN3170" s="5"/>
      <c r="AO3170" s="5"/>
      <c r="AP3170" s="5"/>
      <c r="AQ3170" s="5"/>
      <c r="AR3170" s="5"/>
      <c r="AS3170" s="5"/>
      <c r="AT3170" s="5"/>
      <c r="AU3170" s="5"/>
      <c r="AV3170" s="28"/>
      <c r="AW3170" s="28"/>
    </row>
    <row r="3171" spans="2:49" ht="15.6" x14ac:dyDescent="0.3">
      <c r="B3171" s="9"/>
      <c r="C3171" s="9"/>
      <c r="D3171" s="9"/>
      <c r="E3171" s="9"/>
      <c r="F3171" s="9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  <c r="V3171" s="5"/>
      <c r="W3171" s="5"/>
      <c r="X3171" s="5"/>
      <c r="Y3171" s="5"/>
      <c r="Z3171" s="5"/>
      <c r="AA3171" s="5"/>
      <c r="AB3171" s="5"/>
      <c r="AC3171" s="5"/>
      <c r="AD3171" s="5"/>
      <c r="AE3171" s="5"/>
      <c r="AF3171" s="5"/>
      <c r="AG3171" s="5"/>
      <c r="AH3171" s="5"/>
      <c r="AI3171" s="5"/>
      <c r="AJ3171" s="5"/>
      <c r="AK3171" s="5"/>
      <c r="AL3171" s="5"/>
      <c r="AM3171" s="5"/>
      <c r="AN3171" s="5"/>
      <c r="AO3171" s="5"/>
      <c r="AP3171" s="5"/>
      <c r="AQ3171" s="5"/>
      <c r="AR3171" s="5"/>
      <c r="AS3171" s="5"/>
      <c r="AT3171" s="5"/>
      <c r="AU3171" s="5"/>
      <c r="AV3171" s="28"/>
      <c r="AW3171" s="28"/>
    </row>
    <row r="3172" spans="2:49" ht="15.6" x14ac:dyDescent="0.3">
      <c r="B3172" s="9"/>
      <c r="C3172" s="9"/>
      <c r="D3172" s="9"/>
      <c r="E3172" s="9"/>
      <c r="F3172" s="9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  <c r="V3172" s="5"/>
      <c r="W3172" s="5"/>
      <c r="X3172" s="5"/>
      <c r="Y3172" s="5"/>
      <c r="Z3172" s="5"/>
      <c r="AA3172" s="5"/>
      <c r="AB3172" s="5"/>
      <c r="AC3172" s="5"/>
      <c r="AD3172" s="5"/>
      <c r="AE3172" s="5"/>
      <c r="AF3172" s="5"/>
      <c r="AG3172" s="5"/>
      <c r="AH3172" s="5"/>
      <c r="AI3172" s="5"/>
      <c r="AJ3172" s="5"/>
      <c r="AK3172" s="5"/>
      <c r="AL3172" s="5"/>
      <c r="AM3172" s="5"/>
      <c r="AN3172" s="5"/>
      <c r="AO3172" s="5"/>
      <c r="AP3172" s="5"/>
      <c r="AQ3172" s="5"/>
      <c r="AR3172" s="5"/>
      <c r="AS3172" s="5"/>
      <c r="AT3172" s="5"/>
      <c r="AU3172" s="5"/>
      <c r="AV3172" s="28"/>
      <c r="AW3172" s="28"/>
    </row>
    <row r="3173" spans="2:49" ht="15.6" x14ac:dyDescent="0.3">
      <c r="B3173" s="9"/>
      <c r="C3173" s="9"/>
      <c r="D3173" s="9"/>
      <c r="E3173" s="9"/>
      <c r="F3173" s="9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  <c r="V3173" s="5"/>
      <c r="W3173" s="5"/>
      <c r="X3173" s="5"/>
      <c r="Y3173" s="5"/>
      <c r="Z3173" s="5"/>
      <c r="AA3173" s="5"/>
      <c r="AB3173" s="5"/>
      <c r="AC3173" s="5"/>
      <c r="AD3173" s="5"/>
      <c r="AE3173" s="5"/>
      <c r="AF3173" s="5"/>
      <c r="AG3173" s="5"/>
      <c r="AH3173" s="5"/>
      <c r="AI3173" s="5"/>
      <c r="AJ3173" s="5"/>
      <c r="AK3173" s="5"/>
      <c r="AL3173" s="5"/>
      <c r="AM3173" s="5"/>
      <c r="AN3173" s="5"/>
      <c r="AO3173" s="5"/>
      <c r="AP3173" s="5"/>
      <c r="AQ3173" s="5"/>
      <c r="AR3173" s="5"/>
      <c r="AS3173" s="5"/>
      <c r="AT3173" s="5"/>
      <c r="AU3173" s="5"/>
      <c r="AV3173" s="28"/>
      <c r="AW3173" s="28"/>
    </row>
    <row r="3174" spans="2:49" ht="15.6" x14ac:dyDescent="0.3">
      <c r="B3174" s="9"/>
      <c r="C3174" s="9"/>
      <c r="D3174" s="9"/>
      <c r="E3174" s="9"/>
      <c r="F3174" s="9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  <c r="V3174" s="5"/>
      <c r="W3174" s="5"/>
      <c r="X3174" s="5"/>
      <c r="Y3174" s="5"/>
      <c r="Z3174" s="5"/>
      <c r="AA3174" s="5"/>
      <c r="AB3174" s="5"/>
      <c r="AC3174" s="5"/>
      <c r="AD3174" s="5"/>
      <c r="AE3174" s="5"/>
      <c r="AF3174" s="5"/>
      <c r="AG3174" s="5"/>
      <c r="AH3174" s="5"/>
      <c r="AI3174" s="5"/>
      <c r="AJ3174" s="5"/>
      <c r="AK3174" s="5"/>
      <c r="AL3174" s="5"/>
      <c r="AM3174" s="5"/>
      <c r="AN3174" s="5"/>
      <c r="AO3174" s="5"/>
      <c r="AP3174" s="5"/>
      <c r="AQ3174" s="5"/>
      <c r="AR3174" s="5"/>
      <c r="AS3174" s="5"/>
      <c r="AT3174" s="5"/>
      <c r="AU3174" s="5"/>
      <c r="AV3174" s="28"/>
      <c r="AW3174" s="28"/>
    </row>
    <row r="3175" spans="2:49" ht="15.6" x14ac:dyDescent="0.3">
      <c r="B3175" s="9"/>
      <c r="C3175" s="9"/>
      <c r="D3175" s="9"/>
      <c r="E3175" s="9"/>
      <c r="F3175" s="9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  <c r="V3175" s="5"/>
      <c r="W3175" s="5"/>
      <c r="X3175" s="5"/>
      <c r="Y3175" s="5"/>
      <c r="Z3175" s="5"/>
      <c r="AA3175" s="5"/>
      <c r="AB3175" s="5"/>
      <c r="AC3175" s="5"/>
      <c r="AD3175" s="5"/>
      <c r="AE3175" s="5"/>
      <c r="AF3175" s="5"/>
      <c r="AG3175" s="5"/>
      <c r="AH3175" s="5"/>
      <c r="AI3175" s="5"/>
      <c r="AJ3175" s="5"/>
      <c r="AK3175" s="5"/>
      <c r="AL3175" s="5"/>
      <c r="AM3175" s="5"/>
      <c r="AN3175" s="5"/>
      <c r="AO3175" s="5"/>
      <c r="AP3175" s="5"/>
      <c r="AQ3175" s="5"/>
      <c r="AR3175" s="5"/>
      <c r="AS3175" s="5"/>
      <c r="AT3175" s="5"/>
      <c r="AU3175" s="5"/>
      <c r="AV3175" s="28"/>
      <c r="AW3175" s="28"/>
    </row>
    <row r="3176" spans="2:49" ht="15.6" x14ac:dyDescent="0.3">
      <c r="B3176" s="9"/>
      <c r="C3176" s="9"/>
      <c r="D3176" s="9"/>
      <c r="E3176" s="9"/>
      <c r="F3176" s="9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  <c r="V3176" s="5"/>
      <c r="W3176" s="5"/>
      <c r="X3176" s="5"/>
      <c r="Y3176" s="5"/>
      <c r="Z3176" s="5"/>
      <c r="AA3176" s="5"/>
      <c r="AB3176" s="5"/>
      <c r="AC3176" s="5"/>
      <c r="AD3176" s="5"/>
      <c r="AE3176" s="5"/>
      <c r="AF3176" s="5"/>
      <c r="AG3176" s="5"/>
      <c r="AH3176" s="5"/>
      <c r="AI3176" s="5"/>
      <c r="AJ3176" s="5"/>
      <c r="AK3176" s="5"/>
      <c r="AL3176" s="5"/>
      <c r="AM3176" s="5"/>
      <c r="AN3176" s="5"/>
      <c r="AO3176" s="5"/>
      <c r="AP3176" s="5"/>
      <c r="AQ3176" s="5"/>
      <c r="AR3176" s="5"/>
      <c r="AS3176" s="5"/>
      <c r="AT3176" s="5"/>
      <c r="AU3176" s="5"/>
      <c r="AV3176" s="28"/>
      <c r="AW3176" s="28"/>
    </row>
    <row r="3177" spans="2:49" ht="15.6" x14ac:dyDescent="0.3">
      <c r="B3177" s="9"/>
      <c r="C3177" s="9"/>
      <c r="D3177" s="9"/>
      <c r="E3177" s="9"/>
      <c r="F3177" s="9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  <c r="V3177" s="5"/>
      <c r="W3177" s="5"/>
      <c r="X3177" s="5"/>
      <c r="Y3177" s="5"/>
      <c r="Z3177" s="5"/>
      <c r="AA3177" s="5"/>
      <c r="AB3177" s="5"/>
      <c r="AC3177" s="5"/>
      <c r="AD3177" s="5"/>
      <c r="AE3177" s="5"/>
      <c r="AF3177" s="5"/>
      <c r="AG3177" s="5"/>
      <c r="AH3177" s="5"/>
      <c r="AI3177" s="5"/>
      <c r="AJ3177" s="5"/>
      <c r="AK3177" s="5"/>
      <c r="AL3177" s="5"/>
      <c r="AM3177" s="5"/>
      <c r="AN3177" s="5"/>
      <c r="AO3177" s="5"/>
      <c r="AP3177" s="5"/>
      <c r="AQ3177" s="5"/>
      <c r="AR3177" s="5"/>
      <c r="AS3177" s="5"/>
      <c r="AT3177" s="5"/>
      <c r="AU3177" s="5"/>
      <c r="AV3177" s="28"/>
      <c r="AW3177" s="28"/>
    </row>
    <row r="3178" spans="2:49" ht="15.6" x14ac:dyDescent="0.3">
      <c r="B3178" s="9"/>
      <c r="C3178" s="9"/>
      <c r="D3178" s="9"/>
      <c r="E3178" s="9"/>
      <c r="F3178" s="9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  <c r="V3178" s="5"/>
      <c r="W3178" s="5"/>
      <c r="X3178" s="5"/>
      <c r="Y3178" s="5"/>
      <c r="Z3178" s="5"/>
      <c r="AA3178" s="5"/>
      <c r="AB3178" s="5"/>
      <c r="AC3178" s="5"/>
      <c r="AD3178" s="5"/>
      <c r="AE3178" s="5"/>
      <c r="AF3178" s="5"/>
      <c r="AG3178" s="5"/>
      <c r="AH3178" s="5"/>
      <c r="AI3178" s="5"/>
      <c r="AJ3178" s="5"/>
      <c r="AK3178" s="5"/>
      <c r="AL3178" s="5"/>
      <c r="AM3178" s="5"/>
      <c r="AN3178" s="5"/>
      <c r="AO3178" s="5"/>
      <c r="AP3178" s="5"/>
      <c r="AQ3178" s="5"/>
      <c r="AR3178" s="5"/>
      <c r="AS3178" s="5"/>
      <c r="AT3178" s="5"/>
      <c r="AU3178" s="5"/>
      <c r="AV3178" s="28"/>
      <c r="AW3178" s="28"/>
    </row>
    <row r="3179" spans="2:49" ht="15.6" x14ac:dyDescent="0.3">
      <c r="B3179" s="9"/>
      <c r="C3179" s="9"/>
      <c r="D3179" s="9"/>
      <c r="E3179" s="9"/>
      <c r="F3179" s="9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  <c r="V3179" s="5"/>
      <c r="W3179" s="5"/>
      <c r="X3179" s="5"/>
      <c r="Y3179" s="5"/>
      <c r="Z3179" s="5"/>
      <c r="AA3179" s="5"/>
      <c r="AB3179" s="5"/>
      <c r="AC3179" s="5"/>
      <c r="AD3179" s="5"/>
      <c r="AE3179" s="5"/>
      <c r="AF3179" s="5"/>
      <c r="AG3179" s="5"/>
      <c r="AH3179" s="5"/>
      <c r="AI3179" s="5"/>
      <c r="AJ3179" s="5"/>
      <c r="AK3179" s="5"/>
      <c r="AL3179" s="5"/>
      <c r="AM3179" s="5"/>
      <c r="AN3179" s="5"/>
      <c r="AO3179" s="5"/>
      <c r="AP3179" s="5"/>
      <c r="AQ3179" s="5"/>
      <c r="AR3179" s="5"/>
      <c r="AS3179" s="5"/>
      <c r="AT3179" s="5"/>
      <c r="AU3179" s="5"/>
      <c r="AV3179" s="28"/>
      <c r="AW3179" s="28"/>
    </row>
    <row r="3180" spans="2:49" ht="15.6" x14ac:dyDescent="0.3">
      <c r="B3180" s="9"/>
      <c r="C3180" s="9"/>
      <c r="D3180" s="9"/>
      <c r="E3180" s="9"/>
      <c r="F3180" s="9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  <c r="V3180" s="5"/>
      <c r="W3180" s="5"/>
      <c r="X3180" s="5"/>
      <c r="Y3180" s="5"/>
      <c r="Z3180" s="5"/>
      <c r="AA3180" s="5"/>
      <c r="AB3180" s="5"/>
      <c r="AC3180" s="5"/>
      <c r="AD3180" s="5"/>
      <c r="AE3180" s="5"/>
      <c r="AF3180" s="5"/>
      <c r="AG3180" s="5"/>
      <c r="AH3180" s="5"/>
      <c r="AI3180" s="5"/>
      <c r="AJ3180" s="5"/>
      <c r="AK3180" s="5"/>
      <c r="AL3180" s="5"/>
      <c r="AM3180" s="5"/>
      <c r="AN3180" s="5"/>
      <c r="AO3180" s="5"/>
      <c r="AP3180" s="5"/>
      <c r="AQ3180" s="5"/>
      <c r="AR3180" s="5"/>
      <c r="AS3180" s="5"/>
      <c r="AT3180" s="5"/>
      <c r="AU3180" s="5"/>
      <c r="AV3180" s="28"/>
      <c r="AW3180" s="28"/>
    </row>
    <row r="3181" spans="2:49" ht="15.6" x14ac:dyDescent="0.3">
      <c r="B3181" s="9"/>
      <c r="C3181" s="9"/>
      <c r="D3181" s="9"/>
      <c r="E3181" s="9"/>
      <c r="F3181" s="9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  <c r="V3181" s="5"/>
      <c r="W3181" s="5"/>
      <c r="X3181" s="5"/>
      <c r="Y3181" s="5"/>
      <c r="Z3181" s="5"/>
      <c r="AA3181" s="5"/>
      <c r="AB3181" s="5"/>
      <c r="AC3181" s="5"/>
      <c r="AD3181" s="5"/>
      <c r="AE3181" s="5"/>
      <c r="AF3181" s="5"/>
      <c r="AG3181" s="5"/>
      <c r="AH3181" s="5"/>
      <c r="AI3181" s="5"/>
      <c r="AJ3181" s="5"/>
      <c r="AK3181" s="5"/>
      <c r="AL3181" s="5"/>
      <c r="AM3181" s="5"/>
      <c r="AN3181" s="5"/>
      <c r="AO3181" s="5"/>
      <c r="AP3181" s="5"/>
      <c r="AQ3181" s="5"/>
      <c r="AR3181" s="5"/>
      <c r="AS3181" s="5"/>
      <c r="AT3181" s="5"/>
      <c r="AU3181" s="5"/>
      <c r="AV3181" s="28"/>
      <c r="AW3181" s="28"/>
    </row>
    <row r="3182" spans="2:49" ht="15.6" x14ac:dyDescent="0.3">
      <c r="B3182" s="9"/>
      <c r="C3182" s="9"/>
      <c r="D3182" s="9"/>
      <c r="E3182" s="9"/>
      <c r="F3182" s="9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  <c r="V3182" s="5"/>
      <c r="W3182" s="5"/>
      <c r="X3182" s="5"/>
      <c r="Y3182" s="5"/>
      <c r="Z3182" s="5"/>
      <c r="AA3182" s="5"/>
      <c r="AB3182" s="5"/>
      <c r="AC3182" s="5"/>
      <c r="AD3182" s="5"/>
      <c r="AE3182" s="5"/>
      <c r="AF3182" s="5"/>
      <c r="AG3182" s="5"/>
      <c r="AH3182" s="5"/>
      <c r="AI3182" s="5"/>
      <c r="AJ3182" s="5"/>
      <c r="AK3182" s="5"/>
      <c r="AL3182" s="5"/>
      <c r="AM3182" s="5"/>
      <c r="AN3182" s="5"/>
      <c r="AO3182" s="5"/>
      <c r="AP3182" s="5"/>
      <c r="AQ3182" s="5"/>
      <c r="AR3182" s="5"/>
      <c r="AS3182" s="5"/>
      <c r="AT3182" s="5"/>
      <c r="AU3182" s="5"/>
      <c r="AV3182" s="28"/>
      <c r="AW3182" s="28"/>
    </row>
    <row r="3183" spans="2:49" ht="15.6" x14ac:dyDescent="0.3">
      <c r="B3183" s="9"/>
      <c r="C3183" s="9"/>
      <c r="D3183" s="9"/>
      <c r="E3183" s="9"/>
      <c r="F3183" s="9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  <c r="V3183" s="5"/>
      <c r="W3183" s="5"/>
      <c r="X3183" s="5"/>
      <c r="Y3183" s="5"/>
      <c r="Z3183" s="5"/>
      <c r="AA3183" s="5"/>
      <c r="AB3183" s="5"/>
      <c r="AC3183" s="5"/>
      <c r="AD3183" s="5"/>
      <c r="AE3183" s="5"/>
      <c r="AF3183" s="5"/>
      <c r="AG3183" s="5"/>
      <c r="AH3183" s="5"/>
      <c r="AI3183" s="5"/>
      <c r="AJ3183" s="5"/>
      <c r="AK3183" s="5"/>
      <c r="AL3183" s="5"/>
      <c r="AM3183" s="5"/>
      <c r="AN3183" s="5"/>
      <c r="AO3183" s="5"/>
      <c r="AP3183" s="5"/>
      <c r="AQ3183" s="5"/>
      <c r="AR3183" s="5"/>
      <c r="AS3183" s="5"/>
      <c r="AT3183" s="5"/>
      <c r="AU3183" s="5"/>
      <c r="AV3183" s="28"/>
      <c r="AW3183" s="28"/>
    </row>
    <row r="3184" spans="2:49" ht="15.6" x14ac:dyDescent="0.3">
      <c r="B3184" s="9"/>
      <c r="C3184" s="9"/>
      <c r="D3184" s="9"/>
      <c r="E3184" s="9"/>
      <c r="F3184" s="9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  <c r="V3184" s="5"/>
      <c r="W3184" s="5"/>
      <c r="X3184" s="5"/>
      <c r="Y3184" s="5"/>
      <c r="Z3184" s="5"/>
      <c r="AA3184" s="5"/>
      <c r="AB3184" s="5"/>
      <c r="AC3184" s="5"/>
      <c r="AD3184" s="5"/>
      <c r="AE3184" s="5"/>
      <c r="AF3184" s="5"/>
      <c r="AG3184" s="5"/>
      <c r="AH3184" s="5"/>
      <c r="AI3184" s="5"/>
      <c r="AJ3184" s="5"/>
      <c r="AK3184" s="5"/>
      <c r="AL3184" s="5"/>
      <c r="AM3184" s="5"/>
      <c r="AN3184" s="5"/>
      <c r="AO3184" s="5"/>
      <c r="AP3184" s="5"/>
      <c r="AQ3184" s="5"/>
      <c r="AR3184" s="5"/>
      <c r="AS3184" s="5"/>
      <c r="AT3184" s="5"/>
      <c r="AU3184" s="5"/>
      <c r="AV3184" s="28"/>
      <c r="AW3184" s="28"/>
    </row>
    <row r="3185" spans="2:49" ht="15.6" x14ac:dyDescent="0.3">
      <c r="B3185" s="9"/>
      <c r="C3185" s="9"/>
      <c r="D3185" s="9"/>
      <c r="E3185" s="9"/>
      <c r="F3185" s="9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  <c r="V3185" s="5"/>
      <c r="W3185" s="5"/>
      <c r="X3185" s="5"/>
      <c r="Y3185" s="5"/>
      <c r="Z3185" s="5"/>
      <c r="AA3185" s="5"/>
      <c r="AB3185" s="5"/>
      <c r="AC3185" s="5"/>
      <c r="AD3185" s="5"/>
      <c r="AE3185" s="5"/>
      <c r="AF3185" s="5"/>
      <c r="AG3185" s="5"/>
      <c r="AH3185" s="5"/>
      <c r="AI3185" s="5"/>
      <c r="AJ3185" s="5"/>
      <c r="AK3185" s="5"/>
      <c r="AL3185" s="5"/>
      <c r="AM3185" s="5"/>
      <c r="AN3185" s="5"/>
      <c r="AO3185" s="5"/>
      <c r="AP3185" s="5"/>
      <c r="AQ3185" s="5"/>
      <c r="AR3185" s="5"/>
      <c r="AS3185" s="5"/>
      <c r="AT3185" s="5"/>
      <c r="AU3185" s="5"/>
      <c r="AV3185" s="28"/>
      <c r="AW3185" s="28"/>
    </row>
    <row r="3186" spans="2:49" ht="15.6" x14ac:dyDescent="0.3">
      <c r="B3186" s="9"/>
      <c r="C3186" s="9"/>
      <c r="D3186" s="9"/>
      <c r="E3186" s="9"/>
      <c r="F3186" s="9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  <c r="V3186" s="5"/>
      <c r="W3186" s="5"/>
      <c r="X3186" s="5"/>
      <c r="Y3186" s="5"/>
      <c r="Z3186" s="5"/>
      <c r="AA3186" s="5"/>
      <c r="AB3186" s="5"/>
      <c r="AC3186" s="5"/>
      <c r="AD3186" s="5"/>
      <c r="AE3186" s="5"/>
      <c r="AF3186" s="5"/>
      <c r="AG3186" s="5"/>
      <c r="AH3186" s="5"/>
      <c r="AI3186" s="5"/>
      <c r="AJ3186" s="5"/>
      <c r="AK3186" s="5"/>
      <c r="AL3186" s="5"/>
      <c r="AM3186" s="5"/>
      <c r="AN3186" s="5"/>
      <c r="AO3186" s="5"/>
      <c r="AP3186" s="5"/>
      <c r="AQ3186" s="5"/>
      <c r="AR3186" s="5"/>
      <c r="AS3186" s="5"/>
      <c r="AT3186" s="5"/>
      <c r="AU3186" s="5"/>
      <c r="AV3186" s="28"/>
      <c r="AW3186" s="28"/>
    </row>
    <row r="3187" spans="2:49" ht="15.6" x14ac:dyDescent="0.3">
      <c r="B3187" s="9"/>
      <c r="C3187" s="9"/>
      <c r="D3187" s="9"/>
      <c r="E3187" s="9"/>
      <c r="F3187" s="9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  <c r="V3187" s="5"/>
      <c r="W3187" s="5"/>
      <c r="X3187" s="5"/>
      <c r="Y3187" s="5"/>
      <c r="Z3187" s="5"/>
      <c r="AA3187" s="5"/>
      <c r="AB3187" s="5"/>
      <c r="AC3187" s="5"/>
      <c r="AD3187" s="5"/>
      <c r="AE3187" s="5"/>
      <c r="AF3187" s="5"/>
      <c r="AG3187" s="5"/>
      <c r="AH3187" s="5"/>
      <c r="AI3187" s="5"/>
      <c r="AJ3187" s="5"/>
      <c r="AK3187" s="5"/>
      <c r="AL3187" s="5"/>
      <c r="AM3187" s="5"/>
      <c r="AN3187" s="5"/>
      <c r="AO3187" s="5"/>
      <c r="AP3187" s="5"/>
      <c r="AQ3187" s="5"/>
      <c r="AR3187" s="5"/>
      <c r="AS3187" s="5"/>
      <c r="AT3187" s="5"/>
      <c r="AU3187" s="5"/>
      <c r="AV3187" s="28"/>
      <c r="AW3187" s="28"/>
    </row>
    <row r="3188" spans="2:49" ht="15.6" x14ac:dyDescent="0.3">
      <c r="B3188" s="9"/>
      <c r="C3188" s="9"/>
      <c r="D3188" s="9"/>
      <c r="E3188" s="9"/>
      <c r="F3188" s="9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  <c r="V3188" s="5"/>
      <c r="W3188" s="5"/>
      <c r="X3188" s="5"/>
      <c r="Y3188" s="5"/>
      <c r="Z3188" s="5"/>
      <c r="AA3188" s="5"/>
      <c r="AB3188" s="5"/>
      <c r="AC3188" s="5"/>
      <c r="AD3188" s="5"/>
      <c r="AE3188" s="5"/>
      <c r="AF3188" s="5"/>
      <c r="AG3188" s="5"/>
      <c r="AH3188" s="5"/>
      <c r="AI3188" s="5"/>
      <c r="AJ3188" s="5"/>
      <c r="AK3188" s="5"/>
      <c r="AL3188" s="5"/>
      <c r="AM3188" s="5"/>
      <c r="AN3188" s="5"/>
      <c r="AO3188" s="5"/>
      <c r="AP3188" s="5"/>
      <c r="AQ3188" s="5"/>
      <c r="AR3188" s="5"/>
      <c r="AS3188" s="5"/>
      <c r="AT3188" s="5"/>
      <c r="AU3188" s="5"/>
      <c r="AV3188" s="28"/>
      <c r="AW3188" s="28"/>
    </row>
    <row r="3189" spans="2:49" ht="15.6" x14ac:dyDescent="0.3">
      <c r="B3189" s="9"/>
      <c r="C3189" s="9"/>
      <c r="D3189" s="9"/>
      <c r="E3189" s="9"/>
      <c r="F3189" s="9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  <c r="V3189" s="5"/>
      <c r="W3189" s="5"/>
      <c r="X3189" s="5"/>
      <c r="Y3189" s="5"/>
      <c r="Z3189" s="5"/>
      <c r="AA3189" s="5"/>
      <c r="AB3189" s="5"/>
      <c r="AC3189" s="5"/>
      <c r="AD3189" s="5"/>
      <c r="AE3189" s="5"/>
      <c r="AF3189" s="5"/>
      <c r="AG3189" s="5"/>
      <c r="AH3189" s="5"/>
      <c r="AI3189" s="5"/>
      <c r="AJ3189" s="5"/>
      <c r="AK3189" s="5"/>
      <c r="AL3189" s="5"/>
      <c r="AM3189" s="5"/>
      <c r="AN3189" s="5"/>
      <c r="AO3189" s="5"/>
      <c r="AP3189" s="5"/>
      <c r="AQ3189" s="5"/>
      <c r="AR3189" s="5"/>
      <c r="AS3189" s="5"/>
      <c r="AT3189" s="5"/>
      <c r="AU3189" s="5"/>
      <c r="AV3189" s="28"/>
      <c r="AW3189" s="28"/>
    </row>
    <row r="3190" spans="2:49" ht="15.6" x14ac:dyDescent="0.3">
      <c r="B3190" s="9"/>
      <c r="C3190" s="9"/>
      <c r="D3190" s="9"/>
      <c r="E3190" s="9"/>
      <c r="F3190" s="9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  <c r="V3190" s="5"/>
      <c r="W3190" s="5"/>
      <c r="X3190" s="5"/>
      <c r="Y3190" s="5"/>
      <c r="Z3190" s="5"/>
      <c r="AA3190" s="5"/>
      <c r="AB3190" s="5"/>
      <c r="AC3190" s="5"/>
      <c r="AD3190" s="5"/>
      <c r="AE3190" s="5"/>
      <c r="AF3190" s="5"/>
      <c r="AG3190" s="5"/>
      <c r="AH3190" s="5"/>
      <c r="AI3190" s="5"/>
      <c r="AJ3190" s="5"/>
      <c r="AK3190" s="5"/>
      <c r="AL3190" s="5"/>
      <c r="AM3190" s="5"/>
      <c r="AN3190" s="5"/>
      <c r="AO3190" s="5"/>
      <c r="AP3190" s="5"/>
      <c r="AQ3190" s="5"/>
      <c r="AR3190" s="5"/>
      <c r="AS3190" s="5"/>
      <c r="AT3190" s="5"/>
      <c r="AU3190" s="5"/>
      <c r="AV3190" s="28"/>
      <c r="AW3190" s="28"/>
    </row>
    <row r="3191" spans="2:49" ht="15.6" x14ac:dyDescent="0.3">
      <c r="B3191" s="9"/>
      <c r="C3191" s="9"/>
      <c r="D3191" s="9"/>
      <c r="E3191" s="9"/>
      <c r="F3191" s="9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  <c r="V3191" s="5"/>
      <c r="W3191" s="5"/>
      <c r="X3191" s="5"/>
      <c r="Y3191" s="5"/>
      <c r="Z3191" s="5"/>
      <c r="AA3191" s="5"/>
      <c r="AB3191" s="5"/>
      <c r="AC3191" s="5"/>
      <c r="AD3191" s="5"/>
      <c r="AE3191" s="5"/>
      <c r="AF3191" s="5"/>
      <c r="AG3191" s="5"/>
      <c r="AH3191" s="5"/>
      <c r="AI3191" s="5"/>
      <c r="AJ3191" s="5"/>
      <c r="AK3191" s="5"/>
      <c r="AL3191" s="5"/>
      <c r="AM3191" s="5"/>
      <c r="AN3191" s="5"/>
      <c r="AO3191" s="5"/>
      <c r="AP3191" s="5"/>
      <c r="AQ3191" s="5"/>
      <c r="AR3191" s="5"/>
      <c r="AS3191" s="5"/>
      <c r="AT3191" s="5"/>
      <c r="AU3191" s="5"/>
      <c r="AV3191" s="28"/>
      <c r="AW3191" s="28"/>
    </row>
    <row r="3192" spans="2:49" ht="15.6" x14ac:dyDescent="0.3">
      <c r="B3192" s="9"/>
      <c r="C3192" s="9"/>
      <c r="D3192" s="9"/>
      <c r="E3192" s="9"/>
      <c r="F3192" s="9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  <c r="V3192" s="5"/>
      <c r="W3192" s="5"/>
      <c r="X3192" s="5"/>
      <c r="Y3192" s="5"/>
      <c r="Z3192" s="5"/>
      <c r="AA3192" s="5"/>
      <c r="AB3192" s="5"/>
      <c r="AC3192" s="5"/>
      <c r="AD3192" s="5"/>
      <c r="AE3192" s="5"/>
      <c r="AF3192" s="5"/>
      <c r="AG3192" s="5"/>
      <c r="AH3192" s="5"/>
      <c r="AI3192" s="5"/>
      <c r="AJ3192" s="5"/>
      <c r="AK3192" s="5"/>
      <c r="AL3192" s="5"/>
      <c r="AM3192" s="5"/>
      <c r="AN3192" s="5"/>
      <c r="AO3192" s="5"/>
      <c r="AP3192" s="5"/>
      <c r="AQ3192" s="5"/>
      <c r="AR3192" s="5"/>
      <c r="AS3192" s="5"/>
      <c r="AT3192" s="5"/>
      <c r="AU3192" s="5"/>
      <c r="AV3192" s="28"/>
      <c r="AW3192" s="28"/>
    </row>
    <row r="3193" spans="2:49" ht="15.6" x14ac:dyDescent="0.3">
      <c r="B3193" s="9"/>
      <c r="C3193" s="9"/>
      <c r="D3193" s="9"/>
      <c r="E3193" s="9"/>
      <c r="F3193" s="9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  <c r="V3193" s="5"/>
      <c r="W3193" s="5"/>
      <c r="X3193" s="5"/>
      <c r="Y3193" s="5"/>
      <c r="Z3193" s="5"/>
      <c r="AA3193" s="5"/>
      <c r="AB3193" s="5"/>
      <c r="AC3193" s="5"/>
      <c r="AD3193" s="5"/>
      <c r="AE3193" s="5"/>
      <c r="AF3193" s="5"/>
      <c r="AG3193" s="5"/>
      <c r="AH3193" s="5"/>
      <c r="AI3193" s="5"/>
      <c r="AJ3193" s="5"/>
      <c r="AK3193" s="5"/>
      <c r="AL3193" s="5"/>
      <c r="AM3193" s="5"/>
      <c r="AN3193" s="5"/>
      <c r="AO3193" s="5"/>
      <c r="AP3193" s="5"/>
      <c r="AQ3193" s="5"/>
      <c r="AR3193" s="5"/>
      <c r="AS3193" s="5"/>
      <c r="AT3193" s="5"/>
      <c r="AU3193" s="5"/>
      <c r="AV3193" s="28"/>
      <c r="AW3193" s="28"/>
    </row>
    <row r="3194" spans="2:49" ht="15.6" x14ac:dyDescent="0.3">
      <c r="B3194" s="9"/>
      <c r="C3194" s="9"/>
      <c r="D3194" s="9"/>
      <c r="E3194" s="9"/>
      <c r="F3194" s="9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  <c r="V3194" s="5"/>
      <c r="W3194" s="5"/>
      <c r="X3194" s="5"/>
      <c r="Y3194" s="5"/>
      <c r="Z3194" s="5"/>
      <c r="AA3194" s="5"/>
      <c r="AB3194" s="5"/>
      <c r="AC3194" s="5"/>
      <c r="AD3194" s="5"/>
      <c r="AE3194" s="5"/>
      <c r="AF3194" s="5"/>
      <c r="AG3194" s="5"/>
      <c r="AH3194" s="5"/>
      <c r="AI3194" s="5"/>
      <c r="AJ3194" s="5"/>
      <c r="AK3194" s="5"/>
      <c r="AL3194" s="5"/>
      <c r="AM3194" s="5"/>
      <c r="AN3194" s="5"/>
      <c r="AO3194" s="5"/>
      <c r="AP3194" s="5"/>
      <c r="AQ3194" s="5"/>
      <c r="AR3194" s="5"/>
      <c r="AS3194" s="5"/>
      <c r="AT3194" s="5"/>
      <c r="AU3194" s="5"/>
      <c r="AV3194" s="28"/>
      <c r="AW3194" s="28"/>
    </row>
    <row r="3195" spans="2:49" ht="15.6" x14ac:dyDescent="0.3">
      <c r="B3195" s="9"/>
      <c r="C3195" s="9"/>
      <c r="D3195" s="9"/>
      <c r="E3195" s="9"/>
      <c r="F3195" s="9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  <c r="V3195" s="5"/>
      <c r="W3195" s="5"/>
      <c r="X3195" s="5"/>
      <c r="Y3195" s="5"/>
      <c r="Z3195" s="5"/>
      <c r="AA3195" s="5"/>
      <c r="AB3195" s="5"/>
      <c r="AC3195" s="5"/>
      <c r="AD3195" s="5"/>
      <c r="AE3195" s="5"/>
      <c r="AF3195" s="5"/>
      <c r="AG3195" s="5"/>
      <c r="AH3195" s="5"/>
      <c r="AI3195" s="5"/>
      <c r="AJ3195" s="5"/>
      <c r="AK3195" s="5"/>
      <c r="AL3195" s="5"/>
      <c r="AM3195" s="5"/>
      <c r="AN3195" s="5"/>
      <c r="AO3195" s="5"/>
      <c r="AP3195" s="5"/>
      <c r="AQ3195" s="5"/>
      <c r="AR3195" s="5"/>
      <c r="AS3195" s="5"/>
      <c r="AT3195" s="5"/>
      <c r="AU3195" s="5"/>
      <c r="AV3195" s="28"/>
      <c r="AW3195" s="28"/>
    </row>
    <row r="3196" spans="2:49" ht="15.6" x14ac:dyDescent="0.3">
      <c r="B3196" s="9"/>
      <c r="C3196" s="9"/>
      <c r="D3196" s="9"/>
      <c r="E3196" s="9"/>
      <c r="F3196" s="9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  <c r="V3196" s="5"/>
      <c r="W3196" s="5"/>
      <c r="X3196" s="5"/>
      <c r="Y3196" s="5"/>
      <c r="Z3196" s="5"/>
      <c r="AA3196" s="5"/>
      <c r="AB3196" s="5"/>
      <c r="AC3196" s="5"/>
      <c r="AD3196" s="5"/>
      <c r="AE3196" s="5"/>
      <c r="AF3196" s="5"/>
      <c r="AG3196" s="5"/>
      <c r="AH3196" s="5"/>
      <c r="AI3196" s="5"/>
      <c r="AJ3196" s="5"/>
      <c r="AK3196" s="5"/>
      <c r="AL3196" s="5"/>
      <c r="AM3196" s="5"/>
      <c r="AN3196" s="5"/>
      <c r="AO3196" s="5"/>
      <c r="AP3196" s="5"/>
      <c r="AQ3196" s="5"/>
      <c r="AR3196" s="5"/>
      <c r="AS3196" s="5"/>
      <c r="AT3196" s="5"/>
      <c r="AU3196" s="5"/>
      <c r="AV3196" s="28"/>
      <c r="AW3196" s="28"/>
    </row>
    <row r="3197" spans="2:49" ht="15.6" x14ac:dyDescent="0.3">
      <c r="B3197" s="9"/>
      <c r="C3197" s="9"/>
      <c r="D3197" s="9"/>
      <c r="E3197" s="9"/>
      <c r="F3197" s="9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  <c r="V3197" s="5"/>
      <c r="W3197" s="5"/>
      <c r="X3197" s="5"/>
      <c r="Y3197" s="5"/>
      <c r="Z3197" s="5"/>
      <c r="AA3197" s="5"/>
      <c r="AB3197" s="5"/>
      <c r="AC3197" s="5"/>
      <c r="AD3197" s="5"/>
      <c r="AE3197" s="5"/>
      <c r="AF3197" s="5"/>
      <c r="AG3197" s="5"/>
      <c r="AH3197" s="5"/>
      <c r="AI3197" s="5"/>
      <c r="AJ3197" s="5"/>
      <c r="AK3197" s="5"/>
      <c r="AL3197" s="5"/>
      <c r="AM3197" s="5"/>
      <c r="AN3197" s="5"/>
      <c r="AO3197" s="5"/>
      <c r="AP3197" s="5"/>
      <c r="AQ3197" s="5"/>
      <c r="AR3197" s="5"/>
      <c r="AS3197" s="5"/>
      <c r="AT3197" s="5"/>
      <c r="AU3197" s="5"/>
      <c r="AV3197" s="28"/>
      <c r="AW3197" s="28"/>
    </row>
    <row r="3198" spans="2:49" ht="15.6" x14ac:dyDescent="0.3">
      <c r="B3198" s="9"/>
      <c r="C3198" s="9"/>
      <c r="D3198" s="9"/>
      <c r="E3198" s="9"/>
      <c r="F3198" s="9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  <c r="V3198" s="5"/>
      <c r="W3198" s="5"/>
      <c r="X3198" s="5"/>
      <c r="Y3198" s="5"/>
      <c r="Z3198" s="5"/>
      <c r="AA3198" s="5"/>
      <c r="AB3198" s="5"/>
      <c r="AC3198" s="5"/>
      <c r="AD3198" s="5"/>
      <c r="AE3198" s="5"/>
      <c r="AF3198" s="5"/>
      <c r="AG3198" s="5"/>
      <c r="AH3198" s="5"/>
      <c r="AI3198" s="5"/>
      <c r="AJ3198" s="5"/>
      <c r="AK3198" s="5"/>
      <c r="AL3198" s="5"/>
      <c r="AM3198" s="5"/>
      <c r="AN3198" s="5"/>
      <c r="AO3198" s="5"/>
      <c r="AP3198" s="5"/>
      <c r="AQ3198" s="5"/>
      <c r="AR3198" s="5"/>
      <c r="AS3198" s="5"/>
      <c r="AT3198" s="5"/>
      <c r="AU3198" s="5"/>
      <c r="AV3198" s="28"/>
      <c r="AW3198" s="28"/>
    </row>
    <row r="3199" spans="2:49" ht="15.6" x14ac:dyDescent="0.3">
      <c r="B3199" s="9"/>
      <c r="C3199" s="9"/>
      <c r="D3199" s="9"/>
      <c r="E3199" s="9"/>
      <c r="F3199" s="9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  <c r="V3199" s="5"/>
      <c r="W3199" s="5"/>
      <c r="X3199" s="5"/>
      <c r="Y3199" s="5"/>
      <c r="Z3199" s="5"/>
      <c r="AA3199" s="5"/>
      <c r="AB3199" s="5"/>
      <c r="AC3199" s="5"/>
      <c r="AD3199" s="5"/>
      <c r="AE3199" s="5"/>
      <c r="AF3199" s="5"/>
      <c r="AG3199" s="5"/>
      <c r="AH3199" s="5"/>
      <c r="AI3199" s="5"/>
      <c r="AJ3199" s="5"/>
      <c r="AK3199" s="5"/>
      <c r="AL3199" s="5"/>
      <c r="AM3199" s="5"/>
      <c r="AN3199" s="5"/>
      <c r="AO3199" s="5"/>
      <c r="AP3199" s="5"/>
      <c r="AQ3199" s="5"/>
      <c r="AR3199" s="5"/>
      <c r="AS3199" s="5"/>
      <c r="AT3199" s="5"/>
      <c r="AU3199" s="5"/>
      <c r="AV3199" s="28"/>
      <c r="AW3199" s="28"/>
    </row>
    <row r="3200" spans="2:49" ht="15.6" x14ac:dyDescent="0.3">
      <c r="B3200" s="9"/>
      <c r="C3200" s="9"/>
      <c r="D3200" s="9"/>
      <c r="E3200" s="9"/>
      <c r="F3200" s="9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  <c r="V3200" s="5"/>
      <c r="W3200" s="5"/>
      <c r="X3200" s="5"/>
      <c r="Y3200" s="5"/>
      <c r="Z3200" s="5"/>
      <c r="AA3200" s="5"/>
      <c r="AB3200" s="5"/>
      <c r="AC3200" s="5"/>
      <c r="AD3200" s="5"/>
      <c r="AE3200" s="5"/>
      <c r="AF3200" s="5"/>
      <c r="AG3200" s="5"/>
      <c r="AH3200" s="5"/>
      <c r="AI3200" s="5"/>
      <c r="AJ3200" s="5"/>
      <c r="AK3200" s="5"/>
      <c r="AL3200" s="5"/>
      <c r="AM3200" s="5"/>
      <c r="AN3200" s="5"/>
      <c r="AO3200" s="5"/>
      <c r="AP3200" s="5"/>
      <c r="AQ3200" s="5"/>
      <c r="AR3200" s="5"/>
      <c r="AS3200" s="5"/>
      <c r="AT3200" s="5"/>
      <c r="AU3200" s="5"/>
      <c r="AV3200" s="28"/>
      <c r="AW3200" s="28"/>
    </row>
    <row r="3201" spans="2:49" ht="15.6" x14ac:dyDescent="0.3">
      <c r="B3201" s="9"/>
      <c r="C3201" s="9"/>
      <c r="D3201" s="9"/>
      <c r="E3201" s="9"/>
      <c r="F3201" s="9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  <c r="V3201" s="5"/>
      <c r="W3201" s="5"/>
      <c r="X3201" s="5"/>
      <c r="Y3201" s="5"/>
      <c r="Z3201" s="5"/>
      <c r="AA3201" s="5"/>
      <c r="AB3201" s="5"/>
      <c r="AC3201" s="5"/>
      <c r="AD3201" s="5"/>
      <c r="AE3201" s="5"/>
      <c r="AF3201" s="5"/>
      <c r="AG3201" s="5"/>
      <c r="AH3201" s="5"/>
      <c r="AI3201" s="5"/>
      <c r="AJ3201" s="5"/>
      <c r="AK3201" s="5"/>
      <c r="AL3201" s="5"/>
      <c r="AM3201" s="5"/>
      <c r="AN3201" s="5"/>
      <c r="AO3201" s="5"/>
      <c r="AP3201" s="5"/>
      <c r="AQ3201" s="5"/>
      <c r="AR3201" s="5"/>
      <c r="AS3201" s="5"/>
      <c r="AT3201" s="5"/>
      <c r="AU3201" s="5"/>
      <c r="AV3201" s="28"/>
      <c r="AW3201" s="28"/>
    </row>
    <row r="3202" spans="2:49" ht="15.6" x14ac:dyDescent="0.3">
      <c r="B3202" s="9"/>
      <c r="C3202" s="9"/>
      <c r="D3202" s="9"/>
      <c r="E3202" s="9"/>
      <c r="F3202" s="9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  <c r="V3202" s="5"/>
      <c r="W3202" s="5"/>
      <c r="X3202" s="5"/>
      <c r="Y3202" s="5"/>
      <c r="Z3202" s="5"/>
      <c r="AA3202" s="5"/>
      <c r="AB3202" s="5"/>
      <c r="AC3202" s="5"/>
      <c r="AD3202" s="5"/>
      <c r="AE3202" s="5"/>
      <c r="AF3202" s="5"/>
      <c r="AG3202" s="5"/>
      <c r="AH3202" s="5"/>
      <c r="AI3202" s="5"/>
      <c r="AJ3202" s="5"/>
      <c r="AK3202" s="5"/>
      <c r="AL3202" s="5"/>
      <c r="AM3202" s="5"/>
      <c r="AN3202" s="5"/>
      <c r="AO3202" s="5"/>
      <c r="AP3202" s="5"/>
      <c r="AQ3202" s="5"/>
      <c r="AR3202" s="5"/>
      <c r="AS3202" s="5"/>
      <c r="AT3202" s="5"/>
      <c r="AU3202" s="5"/>
      <c r="AV3202" s="28"/>
      <c r="AW3202" s="28"/>
    </row>
    <row r="3203" spans="2:49" ht="15.6" x14ac:dyDescent="0.3">
      <c r="B3203" s="9"/>
      <c r="C3203" s="9"/>
      <c r="D3203" s="9"/>
      <c r="E3203" s="9"/>
      <c r="F3203" s="9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  <c r="V3203" s="5"/>
      <c r="W3203" s="5"/>
      <c r="X3203" s="5"/>
      <c r="Y3203" s="5"/>
      <c r="Z3203" s="5"/>
      <c r="AA3203" s="5"/>
      <c r="AB3203" s="5"/>
      <c r="AC3203" s="5"/>
      <c r="AD3203" s="5"/>
      <c r="AE3203" s="5"/>
      <c r="AF3203" s="5"/>
      <c r="AG3203" s="5"/>
      <c r="AH3203" s="5"/>
      <c r="AI3203" s="5"/>
      <c r="AJ3203" s="5"/>
      <c r="AK3203" s="5"/>
      <c r="AL3203" s="5"/>
      <c r="AM3203" s="5"/>
      <c r="AN3203" s="5"/>
      <c r="AO3203" s="5"/>
      <c r="AP3203" s="5"/>
      <c r="AQ3203" s="5"/>
      <c r="AR3203" s="5"/>
      <c r="AS3203" s="5"/>
      <c r="AT3203" s="5"/>
      <c r="AU3203" s="5"/>
      <c r="AV3203" s="28"/>
      <c r="AW3203" s="28"/>
    </row>
    <row r="3204" spans="2:49" ht="15.6" x14ac:dyDescent="0.3">
      <c r="B3204" s="9"/>
      <c r="C3204" s="9"/>
      <c r="D3204" s="9"/>
      <c r="E3204" s="9"/>
      <c r="F3204" s="9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  <c r="V3204" s="5"/>
      <c r="W3204" s="5"/>
      <c r="X3204" s="5"/>
      <c r="Y3204" s="5"/>
      <c r="Z3204" s="5"/>
      <c r="AA3204" s="5"/>
      <c r="AB3204" s="5"/>
      <c r="AC3204" s="5"/>
      <c r="AD3204" s="5"/>
      <c r="AE3204" s="5"/>
      <c r="AF3204" s="5"/>
      <c r="AG3204" s="5"/>
      <c r="AH3204" s="5"/>
      <c r="AI3204" s="5"/>
      <c r="AJ3204" s="5"/>
      <c r="AK3204" s="5"/>
      <c r="AL3204" s="5"/>
      <c r="AM3204" s="5"/>
      <c r="AN3204" s="5"/>
      <c r="AO3204" s="5"/>
      <c r="AP3204" s="5"/>
      <c r="AQ3204" s="5"/>
      <c r="AR3204" s="5"/>
      <c r="AS3204" s="5"/>
      <c r="AT3204" s="5"/>
      <c r="AU3204" s="5"/>
      <c r="AV3204" s="28"/>
      <c r="AW3204" s="28"/>
    </row>
    <row r="3205" spans="2:49" ht="15.6" x14ac:dyDescent="0.3">
      <c r="B3205" s="9"/>
      <c r="C3205" s="9"/>
      <c r="D3205" s="9"/>
      <c r="E3205" s="9"/>
      <c r="F3205" s="9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  <c r="V3205" s="5"/>
      <c r="W3205" s="5"/>
      <c r="X3205" s="5"/>
      <c r="Y3205" s="5"/>
      <c r="Z3205" s="5"/>
      <c r="AA3205" s="5"/>
      <c r="AB3205" s="5"/>
      <c r="AC3205" s="5"/>
      <c r="AD3205" s="5"/>
      <c r="AE3205" s="5"/>
      <c r="AF3205" s="5"/>
      <c r="AG3205" s="5"/>
      <c r="AH3205" s="5"/>
      <c r="AI3205" s="5"/>
      <c r="AJ3205" s="5"/>
      <c r="AK3205" s="5"/>
      <c r="AL3205" s="5"/>
      <c r="AM3205" s="5"/>
      <c r="AN3205" s="5"/>
      <c r="AO3205" s="5"/>
      <c r="AP3205" s="5"/>
      <c r="AQ3205" s="5"/>
      <c r="AR3205" s="5"/>
      <c r="AS3205" s="5"/>
      <c r="AT3205" s="5"/>
      <c r="AU3205" s="5"/>
      <c r="AV3205" s="28"/>
      <c r="AW3205" s="28"/>
    </row>
    <row r="3206" spans="2:49" ht="15.6" x14ac:dyDescent="0.3">
      <c r="B3206" s="9"/>
      <c r="C3206" s="9"/>
      <c r="D3206" s="9"/>
      <c r="E3206" s="9"/>
      <c r="F3206" s="9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  <c r="V3206" s="5"/>
      <c r="W3206" s="5"/>
      <c r="X3206" s="5"/>
      <c r="Y3206" s="5"/>
      <c r="Z3206" s="5"/>
      <c r="AA3206" s="5"/>
      <c r="AB3206" s="5"/>
      <c r="AC3206" s="5"/>
      <c r="AD3206" s="5"/>
      <c r="AE3206" s="5"/>
      <c r="AF3206" s="5"/>
      <c r="AG3206" s="5"/>
      <c r="AH3206" s="5"/>
      <c r="AI3206" s="5"/>
      <c r="AJ3206" s="5"/>
      <c r="AK3206" s="5"/>
      <c r="AL3206" s="5"/>
      <c r="AM3206" s="5"/>
      <c r="AN3206" s="5"/>
      <c r="AO3206" s="5"/>
      <c r="AP3206" s="5"/>
      <c r="AQ3206" s="5"/>
      <c r="AR3206" s="5"/>
      <c r="AS3206" s="5"/>
      <c r="AT3206" s="5"/>
      <c r="AU3206" s="5"/>
      <c r="AV3206" s="28"/>
      <c r="AW3206" s="28"/>
    </row>
    <row r="3207" spans="2:49" ht="15.6" x14ac:dyDescent="0.3">
      <c r="B3207" s="9"/>
      <c r="C3207" s="9"/>
      <c r="D3207" s="9"/>
      <c r="E3207" s="9"/>
      <c r="F3207" s="9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  <c r="V3207" s="5"/>
      <c r="W3207" s="5"/>
      <c r="X3207" s="5"/>
      <c r="Y3207" s="5"/>
      <c r="Z3207" s="5"/>
      <c r="AA3207" s="5"/>
      <c r="AB3207" s="5"/>
      <c r="AC3207" s="5"/>
      <c r="AD3207" s="5"/>
      <c r="AE3207" s="5"/>
      <c r="AF3207" s="5"/>
      <c r="AG3207" s="5"/>
      <c r="AH3207" s="5"/>
      <c r="AI3207" s="5"/>
      <c r="AJ3207" s="5"/>
      <c r="AK3207" s="5"/>
      <c r="AL3207" s="5"/>
      <c r="AM3207" s="5"/>
      <c r="AN3207" s="5"/>
      <c r="AO3207" s="5"/>
      <c r="AP3207" s="5"/>
      <c r="AQ3207" s="5"/>
      <c r="AR3207" s="5"/>
      <c r="AS3207" s="5"/>
      <c r="AT3207" s="5"/>
      <c r="AU3207" s="5"/>
      <c r="AV3207" s="28"/>
      <c r="AW3207" s="28"/>
    </row>
    <row r="3208" spans="2:49" ht="15.6" x14ac:dyDescent="0.3">
      <c r="B3208" s="9"/>
      <c r="C3208" s="9"/>
      <c r="D3208" s="9"/>
      <c r="E3208" s="9"/>
      <c r="F3208" s="9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  <c r="V3208" s="5"/>
      <c r="W3208" s="5"/>
      <c r="X3208" s="5"/>
      <c r="Y3208" s="5"/>
      <c r="Z3208" s="5"/>
      <c r="AA3208" s="5"/>
      <c r="AB3208" s="5"/>
      <c r="AC3208" s="5"/>
      <c r="AD3208" s="5"/>
      <c r="AE3208" s="5"/>
      <c r="AF3208" s="5"/>
      <c r="AG3208" s="5"/>
      <c r="AH3208" s="5"/>
      <c r="AI3208" s="5"/>
      <c r="AJ3208" s="5"/>
      <c r="AK3208" s="5"/>
      <c r="AL3208" s="5"/>
      <c r="AM3208" s="5"/>
      <c r="AN3208" s="5"/>
      <c r="AO3208" s="5"/>
      <c r="AP3208" s="5"/>
      <c r="AQ3208" s="5"/>
      <c r="AR3208" s="5"/>
      <c r="AS3208" s="5"/>
      <c r="AT3208" s="5"/>
      <c r="AU3208" s="5"/>
      <c r="AV3208" s="28"/>
      <c r="AW3208" s="28"/>
    </row>
    <row r="3209" spans="2:49" ht="15.6" x14ac:dyDescent="0.3">
      <c r="B3209" s="9"/>
      <c r="C3209" s="9"/>
      <c r="D3209" s="9"/>
      <c r="E3209" s="9"/>
      <c r="F3209" s="9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  <c r="V3209" s="5"/>
      <c r="W3209" s="5"/>
      <c r="X3209" s="5"/>
      <c r="Y3209" s="5"/>
      <c r="Z3209" s="5"/>
      <c r="AA3209" s="5"/>
      <c r="AB3209" s="5"/>
      <c r="AC3209" s="5"/>
      <c r="AD3209" s="5"/>
      <c r="AE3209" s="5"/>
      <c r="AF3209" s="5"/>
      <c r="AG3209" s="5"/>
      <c r="AH3209" s="5"/>
      <c r="AI3209" s="5"/>
      <c r="AJ3209" s="5"/>
      <c r="AK3209" s="5"/>
      <c r="AL3209" s="5"/>
      <c r="AM3209" s="5"/>
      <c r="AN3209" s="5"/>
      <c r="AO3209" s="5"/>
      <c r="AP3209" s="5"/>
      <c r="AQ3209" s="5"/>
      <c r="AR3209" s="5"/>
      <c r="AS3209" s="5"/>
      <c r="AT3209" s="5"/>
      <c r="AU3209" s="5"/>
      <c r="AV3209" s="28"/>
      <c r="AW3209" s="28"/>
    </row>
    <row r="3210" spans="2:49" ht="15.6" x14ac:dyDescent="0.3">
      <c r="B3210" s="9"/>
      <c r="C3210" s="9"/>
      <c r="D3210" s="9"/>
      <c r="E3210" s="9"/>
      <c r="F3210" s="9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  <c r="V3210" s="5"/>
      <c r="W3210" s="5"/>
      <c r="X3210" s="5"/>
      <c r="Y3210" s="5"/>
      <c r="Z3210" s="5"/>
      <c r="AA3210" s="5"/>
      <c r="AB3210" s="5"/>
      <c r="AC3210" s="5"/>
      <c r="AD3210" s="5"/>
      <c r="AE3210" s="5"/>
      <c r="AF3210" s="5"/>
      <c r="AG3210" s="5"/>
      <c r="AH3210" s="5"/>
      <c r="AI3210" s="5"/>
      <c r="AJ3210" s="5"/>
      <c r="AK3210" s="5"/>
      <c r="AL3210" s="5"/>
      <c r="AM3210" s="5"/>
      <c r="AN3210" s="5"/>
      <c r="AO3210" s="5"/>
      <c r="AP3210" s="5"/>
      <c r="AQ3210" s="5"/>
      <c r="AR3210" s="5"/>
      <c r="AS3210" s="5"/>
      <c r="AT3210" s="5"/>
      <c r="AU3210" s="5"/>
      <c r="AV3210" s="28"/>
      <c r="AW3210" s="28"/>
    </row>
    <row r="3211" spans="2:49" ht="15.6" x14ac:dyDescent="0.3">
      <c r="B3211" s="9"/>
      <c r="C3211" s="9"/>
      <c r="D3211" s="9"/>
      <c r="E3211" s="9"/>
      <c r="F3211" s="9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  <c r="V3211" s="5"/>
      <c r="W3211" s="5"/>
      <c r="X3211" s="5"/>
      <c r="Y3211" s="5"/>
      <c r="Z3211" s="5"/>
      <c r="AA3211" s="5"/>
      <c r="AB3211" s="5"/>
      <c r="AC3211" s="5"/>
      <c r="AD3211" s="5"/>
      <c r="AE3211" s="5"/>
      <c r="AF3211" s="5"/>
      <c r="AG3211" s="5"/>
      <c r="AH3211" s="5"/>
      <c r="AI3211" s="5"/>
      <c r="AJ3211" s="5"/>
      <c r="AK3211" s="5"/>
      <c r="AL3211" s="5"/>
      <c r="AM3211" s="5"/>
      <c r="AN3211" s="5"/>
      <c r="AO3211" s="5"/>
      <c r="AP3211" s="5"/>
      <c r="AQ3211" s="5"/>
      <c r="AR3211" s="5"/>
      <c r="AS3211" s="5"/>
      <c r="AT3211" s="5"/>
      <c r="AU3211" s="5"/>
      <c r="AV3211" s="28"/>
      <c r="AW3211" s="28"/>
    </row>
    <row r="3212" spans="2:49" ht="15.6" x14ac:dyDescent="0.3">
      <c r="B3212" s="9"/>
      <c r="C3212" s="9"/>
      <c r="D3212" s="9"/>
      <c r="E3212" s="9"/>
      <c r="F3212" s="9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  <c r="V3212" s="5"/>
      <c r="W3212" s="5"/>
      <c r="X3212" s="5"/>
      <c r="Y3212" s="5"/>
      <c r="Z3212" s="5"/>
      <c r="AA3212" s="5"/>
      <c r="AB3212" s="5"/>
      <c r="AC3212" s="5"/>
      <c r="AD3212" s="5"/>
      <c r="AE3212" s="5"/>
      <c r="AF3212" s="5"/>
      <c r="AG3212" s="5"/>
      <c r="AH3212" s="5"/>
      <c r="AI3212" s="5"/>
      <c r="AJ3212" s="5"/>
      <c r="AK3212" s="5"/>
      <c r="AL3212" s="5"/>
      <c r="AM3212" s="5"/>
      <c r="AN3212" s="5"/>
      <c r="AO3212" s="5"/>
      <c r="AP3212" s="5"/>
      <c r="AQ3212" s="5"/>
      <c r="AR3212" s="5"/>
      <c r="AS3212" s="5"/>
      <c r="AT3212" s="5"/>
      <c r="AU3212" s="5"/>
      <c r="AV3212" s="28"/>
      <c r="AW3212" s="28"/>
    </row>
    <row r="3213" spans="2:49" ht="15.6" x14ac:dyDescent="0.3">
      <c r="B3213" s="9"/>
      <c r="C3213" s="9"/>
      <c r="D3213" s="9"/>
      <c r="E3213" s="9"/>
      <c r="F3213" s="9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  <c r="V3213" s="5"/>
      <c r="W3213" s="5"/>
      <c r="X3213" s="5"/>
      <c r="Y3213" s="5"/>
      <c r="Z3213" s="5"/>
      <c r="AA3213" s="5"/>
      <c r="AB3213" s="5"/>
      <c r="AC3213" s="5"/>
      <c r="AD3213" s="5"/>
      <c r="AE3213" s="5"/>
      <c r="AF3213" s="5"/>
      <c r="AG3213" s="5"/>
      <c r="AH3213" s="5"/>
      <c r="AI3213" s="5"/>
      <c r="AJ3213" s="5"/>
      <c r="AK3213" s="5"/>
      <c r="AL3213" s="5"/>
      <c r="AM3213" s="5"/>
      <c r="AN3213" s="5"/>
      <c r="AO3213" s="5"/>
      <c r="AP3213" s="5"/>
      <c r="AQ3213" s="5"/>
      <c r="AR3213" s="5"/>
      <c r="AS3213" s="5"/>
      <c r="AT3213" s="5"/>
      <c r="AU3213" s="5"/>
      <c r="AV3213" s="28"/>
      <c r="AW3213" s="28"/>
    </row>
    <row r="3214" spans="2:49" ht="15.6" x14ac:dyDescent="0.3">
      <c r="B3214" s="9"/>
      <c r="C3214" s="9"/>
      <c r="D3214" s="9"/>
      <c r="E3214" s="9"/>
      <c r="F3214" s="9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  <c r="V3214" s="5"/>
      <c r="W3214" s="5"/>
      <c r="X3214" s="5"/>
      <c r="Y3214" s="5"/>
      <c r="Z3214" s="5"/>
      <c r="AA3214" s="5"/>
      <c r="AB3214" s="5"/>
      <c r="AC3214" s="5"/>
      <c r="AD3214" s="5"/>
      <c r="AE3214" s="5"/>
      <c r="AF3214" s="5"/>
      <c r="AG3214" s="5"/>
      <c r="AH3214" s="5"/>
      <c r="AI3214" s="5"/>
      <c r="AJ3214" s="5"/>
      <c r="AK3214" s="5"/>
      <c r="AL3214" s="5"/>
      <c r="AM3214" s="5"/>
      <c r="AN3214" s="5"/>
      <c r="AO3214" s="5"/>
      <c r="AP3214" s="5"/>
      <c r="AQ3214" s="5"/>
      <c r="AR3214" s="5"/>
      <c r="AS3214" s="5"/>
      <c r="AT3214" s="5"/>
      <c r="AU3214" s="5"/>
      <c r="AV3214" s="28"/>
      <c r="AW3214" s="28"/>
    </row>
    <row r="3215" spans="2:49" ht="15.6" x14ac:dyDescent="0.3">
      <c r="B3215" s="9"/>
      <c r="C3215" s="9"/>
      <c r="D3215" s="9"/>
      <c r="E3215" s="9"/>
      <c r="F3215" s="9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  <c r="V3215" s="5"/>
      <c r="W3215" s="5"/>
      <c r="X3215" s="5"/>
      <c r="Y3215" s="5"/>
      <c r="Z3215" s="5"/>
      <c r="AA3215" s="5"/>
      <c r="AB3215" s="5"/>
      <c r="AC3215" s="5"/>
      <c r="AD3215" s="5"/>
      <c r="AE3215" s="5"/>
      <c r="AF3215" s="5"/>
      <c r="AG3215" s="5"/>
      <c r="AH3215" s="5"/>
      <c r="AI3215" s="5"/>
      <c r="AJ3215" s="5"/>
      <c r="AK3215" s="5"/>
      <c r="AL3215" s="5"/>
      <c r="AM3215" s="5"/>
      <c r="AN3215" s="5"/>
      <c r="AO3215" s="5"/>
      <c r="AP3215" s="5"/>
      <c r="AQ3215" s="5"/>
      <c r="AR3215" s="5"/>
      <c r="AS3215" s="5"/>
      <c r="AT3215" s="5"/>
      <c r="AU3215" s="5"/>
      <c r="AV3215" s="28"/>
      <c r="AW3215" s="28"/>
    </row>
    <row r="3216" spans="2:49" ht="15.6" x14ac:dyDescent="0.3">
      <c r="B3216" s="9"/>
      <c r="C3216" s="9"/>
      <c r="D3216" s="9"/>
      <c r="E3216" s="9"/>
      <c r="F3216" s="9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  <c r="V3216" s="5"/>
      <c r="W3216" s="5"/>
      <c r="X3216" s="5"/>
      <c r="Y3216" s="5"/>
      <c r="Z3216" s="5"/>
      <c r="AA3216" s="5"/>
      <c r="AB3216" s="5"/>
      <c r="AC3216" s="5"/>
      <c r="AD3216" s="5"/>
      <c r="AE3216" s="5"/>
      <c r="AF3216" s="5"/>
      <c r="AG3216" s="5"/>
      <c r="AH3216" s="5"/>
      <c r="AI3216" s="5"/>
      <c r="AJ3216" s="5"/>
      <c r="AK3216" s="5"/>
      <c r="AL3216" s="5"/>
      <c r="AM3216" s="5"/>
      <c r="AN3216" s="5"/>
      <c r="AO3216" s="5"/>
      <c r="AP3216" s="5"/>
      <c r="AQ3216" s="5"/>
      <c r="AR3216" s="5"/>
      <c r="AS3216" s="5"/>
      <c r="AT3216" s="5"/>
      <c r="AU3216" s="5"/>
      <c r="AV3216" s="28"/>
      <c r="AW3216" s="28"/>
    </row>
    <row r="3217" spans="2:49" ht="15.6" x14ac:dyDescent="0.3">
      <c r="B3217" s="9"/>
      <c r="C3217" s="9"/>
      <c r="D3217" s="9"/>
      <c r="E3217" s="9"/>
      <c r="F3217" s="9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  <c r="V3217" s="5"/>
      <c r="W3217" s="5"/>
      <c r="X3217" s="5"/>
      <c r="Y3217" s="5"/>
      <c r="Z3217" s="5"/>
      <c r="AA3217" s="5"/>
      <c r="AB3217" s="5"/>
      <c r="AC3217" s="5"/>
      <c r="AD3217" s="5"/>
      <c r="AE3217" s="5"/>
      <c r="AF3217" s="5"/>
      <c r="AG3217" s="5"/>
      <c r="AH3217" s="5"/>
      <c r="AI3217" s="5"/>
      <c r="AJ3217" s="5"/>
      <c r="AK3217" s="5"/>
      <c r="AL3217" s="5"/>
      <c r="AM3217" s="5"/>
      <c r="AN3217" s="5"/>
      <c r="AO3217" s="5"/>
      <c r="AP3217" s="5"/>
      <c r="AQ3217" s="5"/>
      <c r="AR3217" s="5"/>
      <c r="AS3217" s="5"/>
      <c r="AT3217" s="5"/>
      <c r="AU3217" s="5"/>
      <c r="AV3217" s="28"/>
      <c r="AW3217" s="28"/>
    </row>
    <row r="3218" spans="2:49" ht="15.6" x14ac:dyDescent="0.3">
      <c r="B3218" s="9"/>
      <c r="C3218" s="9"/>
      <c r="D3218" s="9"/>
      <c r="E3218" s="9"/>
      <c r="F3218" s="9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/>
      <c r="AA3218" s="5"/>
      <c r="AB3218" s="5"/>
      <c r="AC3218" s="5"/>
      <c r="AD3218" s="5"/>
      <c r="AE3218" s="5"/>
      <c r="AF3218" s="5"/>
      <c r="AG3218" s="5"/>
      <c r="AH3218" s="5"/>
      <c r="AI3218" s="5"/>
      <c r="AJ3218" s="5"/>
      <c r="AK3218" s="5"/>
      <c r="AL3218" s="5"/>
      <c r="AM3218" s="5"/>
      <c r="AN3218" s="5"/>
      <c r="AO3218" s="5"/>
      <c r="AP3218" s="5"/>
      <c r="AQ3218" s="5"/>
      <c r="AR3218" s="5"/>
      <c r="AS3218" s="5"/>
      <c r="AT3218" s="5"/>
      <c r="AU3218" s="5"/>
      <c r="AV3218" s="28"/>
      <c r="AW3218" s="28"/>
    </row>
    <row r="3219" spans="2:49" ht="15.6" x14ac:dyDescent="0.3">
      <c r="B3219" s="9"/>
      <c r="C3219" s="9"/>
      <c r="D3219" s="9"/>
      <c r="E3219" s="9"/>
      <c r="F3219" s="9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  <c r="V3219" s="5"/>
      <c r="W3219" s="5"/>
      <c r="X3219" s="5"/>
      <c r="Y3219" s="5"/>
      <c r="Z3219" s="5"/>
      <c r="AA3219" s="5"/>
      <c r="AB3219" s="5"/>
      <c r="AC3219" s="5"/>
      <c r="AD3219" s="5"/>
      <c r="AE3219" s="5"/>
      <c r="AF3219" s="5"/>
      <c r="AG3219" s="5"/>
      <c r="AH3219" s="5"/>
      <c r="AI3219" s="5"/>
      <c r="AJ3219" s="5"/>
      <c r="AK3219" s="5"/>
      <c r="AL3219" s="5"/>
      <c r="AM3219" s="5"/>
      <c r="AN3219" s="5"/>
      <c r="AO3219" s="5"/>
      <c r="AP3219" s="5"/>
      <c r="AQ3219" s="5"/>
      <c r="AR3219" s="5"/>
      <c r="AS3219" s="5"/>
      <c r="AT3219" s="5"/>
      <c r="AU3219" s="5"/>
      <c r="AV3219" s="28"/>
      <c r="AW3219" s="28"/>
    </row>
    <row r="3220" spans="2:49" ht="15.6" x14ac:dyDescent="0.3">
      <c r="B3220" s="9"/>
      <c r="C3220" s="9"/>
      <c r="D3220" s="9"/>
      <c r="E3220" s="9"/>
      <c r="F3220" s="9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  <c r="V3220" s="5"/>
      <c r="W3220" s="5"/>
      <c r="X3220" s="5"/>
      <c r="Y3220" s="5"/>
      <c r="Z3220" s="5"/>
      <c r="AA3220" s="5"/>
      <c r="AB3220" s="5"/>
      <c r="AC3220" s="5"/>
      <c r="AD3220" s="5"/>
      <c r="AE3220" s="5"/>
      <c r="AF3220" s="5"/>
      <c r="AG3220" s="5"/>
      <c r="AH3220" s="5"/>
      <c r="AI3220" s="5"/>
      <c r="AJ3220" s="5"/>
      <c r="AK3220" s="5"/>
      <c r="AL3220" s="5"/>
      <c r="AM3220" s="5"/>
      <c r="AN3220" s="5"/>
      <c r="AO3220" s="5"/>
      <c r="AP3220" s="5"/>
      <c r="AQ3220" s="5"/>
      <c r="AR3220" s="5"/>
      <c r="AS3220" s="5"/>
      <c r="AT3220" s="5"/>
      <c r="AU3220" s="5"/>
      <c r="AV3220" s="28"/>
      <c r="AW3220" s="28"/>
    </row>
    <row r="3221" spans="2:49" ht="15.6" x14ac:dyDescent="0.3">
      <c r="B3221" s="9"/>
      <c r="C3221" s="9"/>
      <c r="D3221" s="9"/>
      <c r="E3221" s="9"/>
      <c r="F3221" s="9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  <c r="V3221" s="5"/>
      <c r="W3221" s="5"/>
      <c r="X3221" s="5"/>
      <c r="Y3221" s="5"/>
      <c r="Z3221" s="5"/>
      <c r="AA3221" s="5"/>
      <c r="AB3221" s="5"/>
      <c r="AC3221" s="5"/>
      <c r="AD3221" s="5"/>
      <c r="AE3221" s="5"/>
      <c r="AF3221" s="5"/>
      <c r="AG3221" s="5"/>
      <c r="AH3221" s="5"/>
      <c r="AI3221" s="5"/>
      <c r="AJ3221" s="5"/>
      <c r="AK3221" s="5"/>
      <c r="AL3221" s="5"/>
      <c r="AM3221" s="5"/>
      <c r="AN3221" s="5"/>
      <c r="AO3221" s="5"/>
      <c r="AP3221" s="5"/>
      <c r="AQ3221" s="5"/>
      <c r="AR3221" s="5"/>
      <c r="AS3221" s="5"/>
      <c r="AT3221" s="5"/>
      <c r="AU3221" s="5"/>
      <c r="AV3221" s="28"/>
      <c r="AW3221" s="28"/>
    </row>
    <row r="3222" spans="2:49" ht="15.6" x14ac:dyDescent="0.3">
      <c r="B3222" s="9"/>
      <c r="C3222" s="9"/>
      <c r="D3222" s="9"/>
      <c r="E3222" s="9"/>
      <c r="F3222" s="9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  <c r="V3222" s="5"/>
      <c r="W3222" s="5"/>
      <c r="X3222" s="5"/>
      <c r="Y3222" s="5"/>
      <c r="Z3222" s="5"/>
      <c r="AA3222" s="5"/>
      <c r="AB3222" s="5"/>
      <c r="AC3222" s="5"/>
      <c r="AD3222" s="5"/>
      <c r="AE3222" s="5"/>
      <c r="AF3222" s="5"/>
      <c r="AG3222" s="5"/>
      <c r="AH3222" s="5"/>
      <c r="AI3222" s="5"/>
      <c r="AJ3222" s="5"/>
      <c r="AK3222" s="5"/>
      <c r="AL3222" s="5"/>
      <c r="AM3222" s="5"/>
      <c r="AN3222" s="5"/>
      <c r="AO3222" s="5"/>
      <c r="AP3222" s="5"/>
      <c r="AQ3222" s="5"/>
      <c r="AR3222" s="5"/>
      <c r="AS3222" s="5"/>
      <c r="AT3222" s="5"/>
      <c r="AU3222" s="5"/>
      <c r="AV3222" s="28"/>
      <c r="AW3222" s="28"/>
    </row>
    <row r="3223" spans="2:49" ht="15.6" x14ac:dyDescent="0.3">
      <c r="B3223" s="9"/>
      <c r="C3223" s="9"/>
      <c r="D3223" s="9"/>
      <c r="E3223" s="9"/>
      <c r="F3223" s="9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  <c r="V3223" s="5"/>
      <c r="W3223" s="5"/>
      <c r="X3223" s="5"/>
      <c r="Y3223" s="5"/>
      <c r="Z3223" s="5"/>
      <c r="AA3223" s="5"/>
      <c r="AB3223" s="5"/>
      <c r="AC3223" s="5"/>
      <c r="AD3223" s="5"/>
      <c r="AE3223" s="5"/>
      <c r="AF3223" s="5"/>
      <c r="AG3223" s="5"/>
      <c r="AH3223" s="5"/>
      <c r="AI3223" s="5"/>
      <c r="AJ3223" s="5"/>
      <c r="AK3223" s="5"/>
      <c r="AL3223" s="5"/>
      <c r="AM3223" s="5"/>
      <c r="AN3223" s="5"/>
      <c r="AO3223" s="5"/>
      <c r="AP3223" s="5"/>
      <c r="AQ3223" s="5"/>
      <c r="AR3223" s="5"/>
      <c r="AS3223" s="5"/>
      <c r="AT3223" s="5"/>
      <c r="AU3223" s="5"/>
      <c r="AV3223" s="28"/>
      <c r="AW3223" s="28"/>
    </row>
    <row r="3224" spans="2:49" ht="15.6" x14ac:dyDescent="0.3">
      <c r="B3224" s="9"/>
      <c r="C3224" s="9"/>
      <c r="D3224" s="9"/>
      <c r="E3224" s="9"/>
      <c r="F3224" s="9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  <c r="V3224" s="5"/>
      <c r="W3224" s="5"/>
      <c r="X3224" s="5"/>
      <c r="Y3224" s="5"/>
      <c r="Z3224" s="5"/>
      <c r="AA3224" s="5"/>
      <c r="AB3224" s="5"/>
      <c r="AC3224" s="5"/>
      <c r="AD3224" s="5"/>
      <c r="AE3224" s="5"/>
      <c r="AF3224" s="5"/>
      <c r="AG3224" s="5"/>
      <c r="AH3224" s="5"/>
      <c r="AI3224" s="5"/>
      <c r="AJ3224" s="5"/>
      <c r="AK3224" s="5"/>
      <c r="AL3224" s="5"/>
      <c r="AM3224" s="5"/>
      <c r="AN3224" s="5"/>
      <c r="AO3224" s="5"/>
      <c r="AP3224" s="5"/>
      <c r="AQ3224" s="5"/>
      <c r="AR3224" s="5"/>
      <c r="AS3224" s="5"/>
      <c r="AT3224" s="5"/>
      <c r="AU3224" s="5"/>
      <c r="AV3224" s="28"/>
      <c r="AW3224" s="28"/>
    </row>
    <row r="3225" spans="2:49" ht="15.6" x14ac:dyDescent="0.3">
      <c r="B3225" s="9"/>
      <c r="C3225" s="9"/>
      <c r="D3225" s="9"/>
      <c r="E3225" s="9"/>
      <c r="F3225" s="9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  <c r="V3225" s="5"/>
      <c r="W3225" s="5"/>
      <c r="X3225" s="5"/>
      <c r="Y3225" s="5"/>
      <c r="Z3225" s="5"/>
      <c r="AA3225" s="5"/>
      <c r="AB3225" s="5"/>
      <c r="AC3225" s="5"/>
      <c r="AD3225" s="5"/>
      <c r="AE3225" s="5"/>
      <c r="AF3225" s="5"/>
      <c r="AG3225" s="5"/>
      <c r="AH3225" s="5"/>
      <c r="AI3225" s="5"/>
      <c r="AJ3225" s="5"/>
      <c r="AK3225" s="5"/>
      <c r="AL3225" s="5"/>
      <c r="AM3225" s="5"/>
      <c r="AN3225" s="5"/>
      <c r="AO3225" s="5"/>
      <c r="AP3225" s="5"/>
      <c r="AQ3225" s="5"/>
      <c r="AR3225" s="5"/>
      <c r="AS3225" s="5"/>
      <c r="AT3225" s="5"/>
      <c r="AU3225" s="5"/>
      <c r="AV3225" s="28"/>
      <c r="AW3225" s="28"/>
    </row>
    <row r="3226" spans="2:49" ht="15.6" x14ac:dyDescent="0.3">
      <c r="B3226" s="9"/>
      <c r="C3226" s="9"/>
      <c r="D3226" s="9"/>
      <c r="E3226" s="9"/>
      <c r="F3226" s="9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5"/>
      <c r="Z3226" s="5"/>
      <c r="AA3226" s="5"/>
      <c r="AB3226" s="5"/>
      <c r="AC3226" s="5"/>
      <c r="AD3226" s="5"/>
      <c r="AE3226" s="5"/>
      <c r="AF3226" s="5"/>
      <c r="AG3226" s="5"/>
      <c r="AH3226" s="5"/>
      <c r="AI3226" s="5"/>
      <c r="AJ3226" s="5"/>
      <c r="AK3226" s="5"/>
      <c r="AL3226" s="5"/>
      <c r="AM3226" s="5"/>
      <c r="AN3226" s="5"/>
      <c r="AO3226" s="5"/>
      <c r="AP3226" s="5"/>
      <c r="AQ3226" s="5"/>
      <c r="AR3226" s="5"/>
      <c r="AS3226" s="5"/>
      <c r="AT3226" s="5"/>
      <c r="AU3226" s="5"/>
      <c r="AV3226" s="28"/>
      <c r="AW3226" s="28"/>
    </row>
    <row r="3227" spans="2:49" ht="15.6" x14ac:dyDescent="0.3">
      <c r="B3227" s="9"/>
      <c r="C3227" s="9"/>
      <c r="D3227" s="9"/>
      <c r="E3227" s="9"/>
      <c r="F3227" s="9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  <c r="V3227" s="5"/>
      <c r="W3227" s="5"/>
      <c r="X3227" s="5"/>
      <c r="Y3227" s="5"/>
      <c r="Z3227" s="5"/>
      <c r="AA3227" s="5"/>
      <c r="AB3227" s="5"/>
      <c r="AC3227" s="5"/>
      <c r="AD3227" s="5"/>
      <c r="AE3227" s="5"/>
      <c r="AF3227" s="5"/>
      <c r="AG3227" s="5"/>
      <c r="AH3227" s="5"/>
      <c r="AI3227" s="5"/>
      <c r="AJ3227" s="5"/>
      <c r="AK3227" s="5"/>
      <c r="AL3227" s="5"/>
      <c r="AM3227" s="5"/>
      <c r="AN3227" s="5"/>
      <c r="AO3227" s="5"/>
      <c r="AP3227" s="5"/>
      <c r="AQ3227" s="5"/>
      <c r="AR3227" s="5"/>
      <c r="AS3227" s="5"/>
      <c r="AT3227" s="5"/>
      <c r="AU3227" s="5"/>
      <c r="AV3227" s="28"/>
      <c r="AW3227" s="28"/>
    </row>
    <row r="3228" spans="2:49" ht="15.6" x14ac:dyDescent="0.3">
      <c r="B3228" s="9"/>
      <c r="C3228" s="9"/>
      <c r="D3228" s="9"/>
      <c r="E3228" s="9"/>
      <c r="F3228" s="9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  <c r="V3228" s="5"/>
      <c r="W3228" s="5"/>
      <c r="X3228" s="5"/>
      <c r="Y3228" s="5"/>
      <c r="Z3228" s="5"/>
      <c r="AA3228" s="5"/>
      <c r="AB3228" s="5"/>
      <c r="AC3228" s="5"/>
      <c r="AD3228" s="5"/>
      <c r="AE3228" s="5"/>
      <c r="AF3228" s="5"/>
      <c r="AG3228" s="5"/>
      <c r="AH3228" s="5"/>
      <c r="AI3228" s="5"/>
      <c r="AJ3228" s="5"/>
      <c r="AK3228" s="5"/>
      <c r="AL3228" s="5"/>
      <c r="AM3228" s="5"/>
      <c r="AN3228" s="5"/>
      <c r="AO3228" s="5"/>
      <c r="AP3228" s="5"/>
      <c r="AQ3228" s="5"/>
      <c r="AR3228" s="5"/>
      <c r="AS3228" s="5"/>
      <c r="AT3228" s="5"/>
      <c r="AU3228" s="5"/>
      <c r="AV3228" s="28"/>
      <c r="AW3228" s="28"/>
    </row>
    <row r="3229" spans="2:49" ht="15.6" x14ac:dyDescent="0.3">
      <c r="B3229" s="9"/>
      <c r="C3229" s="9"/>
      <c r="D3229" s="9"/>
      <c r="E3229" s="9"/>
      <c r="F3229" s="9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  <c r="V3229" s="5"/>
      <c r="W3229" s="5"/>
      <c r="X3229" s="5"/>
      <c r="Y3229" s="5"/>
      <c r="Z3229" s="5"/>
      <c r="AA3229" s="5"/>
      <c r="AB3229" s="5"/>
      <c r="AC3229" s="5"/>
      <c r="AD3229" s="5"/>
      <c r="AE3229" s="5"/>
      <c r="AF3229" s="5"/>
      <c r="AG3229" s="5"/>
      <c r="AH3229" s="5"/>
      <c r="AI3229" s="5"/>
      <c r="AJ3229" s="5"/>
      <c r="AK3229" s="5"/>
      <c r="AL3229" s="5"/>
      <c r="AM3229" s="5"/>
      <c r="AN3229" s="5"/>
      <c r="AO3229" s="5"/>
      <c r="AP3229" s="5"/>
      <c r="AQ3229" s="5"/>
      <c r="AR3229" s="5"/>
      <c r="AS3229" s="5"/>
      <c r="AT3229" s="5"/>
      <c r="AU3229" s="5"/>
      <c r="AV3229" s="28"/>
      <c r="AW3229" s="28"/>
    </row>
    <row r="3230" spans="2:49" ht="15.6" x14ac:dyDescent="0.3">
      <c r="B3230" s="9"/>
      <c r="C3230" s="9"/>
      <c r="D3230" s="9"/>
      <c r="E3230" s="9"/>
      <c r="F3230" s="9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  <c r="V3230" s="5"/>
      <c r="W3230" s="5"/>
      <c r="X3230" s="5"/>
      <c r="Y3230" s="5"/>
      <c r="Z3230" s="5"/>
      <c r="AA3230" s="5"/>
      <c r="AB3230" s="5"/>
      <c r="AC3230" s="5"/>
      <c r="AD3230" s="5"/>
      <c r="AE3230" s="5"/>
      <c r="AF3230" s="5"/>
      <c r="AG3230" s="5"/>
      <c r="AH3230" s="5"/>
      <c r="AI3230" s="5"/>
      <c r="AJ3230" s="5"/>
      <c r="AK3230" s="5"/>
      <c r="AL3230" s="5"/>
      <c r="AM3230" s="5"/>
      <c r="AN3230" s="5"/>
      <c r="AO3230" s="5"/>
      <c r="AP3230" s="5"/>
      <c r="AQ3230" s="5"/>
      <c r="AR3230" s="5"/>
      <c r="AS3230" s="5"/>
      <c r="AT3230" s="5"/>
      <c r="AU3230" s="5"/>
      <c r="AV3230" s="28"/>
      <c r="AW3230" s="28"/>
    </row>
    <row r="3231" spans="2:49" ht="15.6" x14ac:dyDescent="0.3">
      <c r="B3231" s="9"/>
      <c r="C3231" s="9"/>
      <c r="D3231" s="9"/>
      <c r="E3231" s="9"/>
      <c r="F3231" s="9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  <c r="V3231" s="5"/>
      <c r="W3231" s="5"/>
      <c r="X3231" s="5"/>
      <c r="Y3231" s="5"/>
      <c r="Z3231" s="5"/>
      <c r="AA3231" s="5"/>
      <c r="AB3231" s="5"/>
      <c r="AC3231" s="5"/>
      <c r="AD3231" s="5"/>
      <c r="AE3231" s="5"/>
      <c r="AF3231" s="5"/>
      <c r="AG3231" s="5"/>
      <c r="AH3231" s="5"/>
      <c r="AI3231" s="5"/>
      <c r="AJ3231" s="5"/>
      <c r="AK3231" s="5"/>
      <c r="AL3231" s="5"/>
      <c r="AM3231" s="5"/>
      <c r="AN3231" s="5"/>
      <c r="AO3231" s="5"/>
      <c r="AP3231" s="5"/>
      <c r="AQ3231" s="5"/>
      <c r="AR3231" s="5"/>
      <c r="AS3231" s="5"/>
      <c r="AT3231" s="5"/>
      <c r="AU3231" s="5"/>
      <c r="AV3231" s="28"/>
      <c r="AW3231" s="28"/>
    </row>
    <row r="3232" spans="2:49" ht="15.6" x14ac:dyDescent="0.3">
      <c r="B3232" s="9"/>
      <c r="C3232" s="9"/>
      <c r="D3232" s="9"/>
      <c r="E3232" s="9"/>
      <c r="F3232" s="9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  <c r="V3232" s="5"/>
      <c r="W3232" s="5"/>
      <c r="X3232" s="5"/>
      <c r="Y3232" s="5"/>
      <c r="Z3232" s="5"/>
      <c r="AA3232" s="5"/>
      <c r="AB3232" s="5"/>
      <c r="AC3232" s="5"/>
      <c r="AD3232" s="5"/>
      <c r="AE3232" s="5"/>
      <c r="AF3232" s="5"/>
      <c r="AG3232" s="5"/>
      <c r="AH3232" s="5"/>
      <c r="AI3232" s="5"/>
      <c r="AJ3232" s="5"/>
      <c r="AK3232" s="5"/>
      <c r="AL3232" s="5"/>
      <c r="AM3232" s="5"/>
      <c r="AN3232" s="5"/>
      <c r="AO3232" s="5"/>
      <c r="AP3232" s="5"/>
      <c r="AQ3232" s="5"/>
      <c r="AR3232" s="5"/>
      <c r="AS3232" s="5"/>
      <c r="AT3232" s="5"/>
      <c r="AU3232" s="5"/>
      <c r="AV3232" s="28"/>
      <c r="AW3232" s="28"/>
    </row>
    <row r="3233" spans="2:49" ht="15.6" x14ac:dyDescent="0.3">
      <c r="B3233" s="9"/>
      <c r="C3233" s="9"/>
      <c r="D3233" s="9"/>
      <c r="E3233" s="9"/>
      <c r="F3233" s="9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  <c r="V3233" s="5"/>
      <c r="W3233" s="5"/>
      <c r="X3233" s="5"/>
      <c r="Y3233" s="5"/>
      <c r="Z3233" s="5"/>
      <c r="AA3233" s="5"/>
      <c r="AB3233" s="5"/>
      <c r="AC3233" s="5"/>
      <c r="AD3233" s="5"/>
      <c r="AE3233" s="5"/>
      <c r="AF3233" s="5"/>
      <c r="AG3233" s="5"/>
      <c r="AH3233" s="5"/>
      <c r="AI3233" s="5"/>
      <c r="AJ3233" s="5"/>
      <c r="AK3233" s="5"/>
      <c r="AL3233" s="5"/>
      <c r="AM3233" s="5"/>
      <c r="AN3233" s="5"/>
      <c r="AO3233" s="5"/>
      <c r="AP3233" s="5"/>
      <c r="AQ3233" s="5"/>
      <c r="AR3233" s="5"/>
      <c r="AS3233" s="5"/>
      <c r="AT3233" s="5"/>
      <c r="AU3233" s="5"/>
      <c r="AV3233" s="28"/>
      <c r="AW3233" s="28"/>
    </row>
    <row r="3234" spans="2:49" ht="15.6" x14ac:dyDescent="0.3">
      <c r="B3234" s="9"/>
      <c r="C3234" s="9"/>
      <c r="D3234" s="9"/>
      <c r="E3234" s="9"/>
      <c r="F3234" s="9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  <c r="V3234" s="5"/>
      <c r="W3234" s="5"/>
      <c r="X3234" s="5"/>
      <c r="Y3234" s="5"/>
      <c r="Z3234" s="5"/>
      <c r="AA3234" s="5"/>
      <c r="AB3234" s="5"/>
      <c r="AC3234" s="5"/>
      <c r="AD3234" s="5"/>
      <c r="AE3234" s="5"/>
      <c r="AF3234" s="5"/>
      <c r="AG3234" s="5"/>
      <c r="AH3234" s="5"/>
      <c r="AI3234" s="5"/>
      <c r="AJ3234" s="5"/>
      <c r="AK3234" s="5"/>
      <c r="AL3234" s="5"/>
      <c r="AM3234" s="5"/>
      <c r="AN3234" s="5"/>
      <c r="AO3234" s="5"/>
      <c r="AP3234" s="5"/>
      <c r="AQ3234" s="5"/>
      <c r="AR3234" s="5"/>
      <c r="AS3234" s="5"/>
      <c r="AT3234" s="5"/>
      <c r="AU3234" s="5"/>
      <c r="AV3234" s="28"/>
      <c r="AW3234" s="28"/>
    </row>
    <row r="3235" spans="2:49" ht="15.6" x14ac:dyDescent="0.3">
      <c r="B3235" s="9"/>
      <c r="C3235" s="9"/>
      <c r="D3235" s="9"/>
      <c r="E3235" s="9"/>
      <c r="F3235" s="9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  <c r="V3235" s="5"/>
      <c r="W3235" s="5"/>
      <c r="X3235" s="5"/>
      <c r="Y3235" s="5"/>
      <c r="Z3235" s="5"/>
      <c r="AA3235" s="5"/>
      <c r="AB3235" s="5"/>
      <c r="AC3235" s="5"/>
      <c r="AD3235" s="5"/>
      <c r="AE3235" s="5"/>
      <c r="AF3235" s="5"/>
      <c r="AG3235" s="5"/>
      <c r="AH3235" s="5"/>
      <c r="AI3235" s="5"/>
      <c r="AJ3235" s="5"/>
      <c r="AK3235" s="5"/>
      <c r="AL3235" s="5"/>
      <c r="AM3235" s="5"/>
      <c r="AN3235" s="5"/>
      <c r="AO3235" s="5"/>
      <c r="AP3235" s="5"/>
      <c r="AQ3235" s="5"/>
      <c r="AR3235" s="5"/>
      <c r="AS3235" s="5"/>
      <c r="AT3235" s="5"/>
      <c r="AU3235" s="5"/>
      <c r="AV3235" s="28"/>
      <c r="AW3235" s="28"/>
    </row>
    <row r="3236" spans="2:49" ht="15.6" x14ac:dyDescent="0.3">
      <c r="B3236" s="9"/>
      <c r="C3236" s="9"/>
      <c r="D3236" s="9"/>
      <c r="E3236" s="9"/>
      <c r="F3236" s="9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  <c r="V3236" s="5"/>
      <c r="W3236" s="5"/>
      <c r="X3236" s="5"/>
      <c r="Y3236" s="5"/>
      <c r="Z3236" s="5"/>
      <c r="AA3236" s="5"/>
      <c r="AB3236" s="5"/>
      <c r="AC3236" s="5"/>
      <c r="AD3236" s="5"/>
      <c r="AE3236" s="5"/>
      <c r="AF3236" s="5"/>
      <c r="AG3236" s="5"/>
      <c r="AH3236" s="5"/>
      <c r="AI3236" s="5"/>
      <c r="AJ3236" s="5"/>
      <c r="AK3236" s="5"/>
      <c r="AL3236" s="5"/>
      <c r="AM3236" s="5"/>
      <c r="AN3236" s="5"/>
      <c r="AO3236" s="5"/>
      <c r="AP3236" s="5"/>
      <c r="AQ3236" s="5"/>
      <c r="AR3236" s="5"/>
      <c r="AS3236" s="5"/>
      <c r="AT3236" s="5"/>
      <c r="AU3236" s="5"/>
      <c r="AV3236" s="28"/>
      <c r="AW3236" s="28"/>
    </row>
    <row r="3237" spans="2:49" ht="15.6" x14ac:dyDescent="0.3">
      <c r="B3237" s="9"/>
      <c r="C3237" s="9"/>
      <c r="D3237" s="9"/>
      <c r="E3237" s="9"/>
      <c r="F3237" s="9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  <c r="V3237" s="5"/>
      <c r="W3237" s="5"/>
      <c r="X3237" s="5"/>
      <c r="Y3237" s="5"/>
      <c r="Z3237" s="5"/>
      <c r="AA3237" s="5"/>
      <c r="AB3237" s="5"/>
      <c r="AC3237" s="5"/>
      <c r="AD3237" s="5"/>
      <c r="AE3237" s="5"/>
      <c r="AF3237" s="5"/>
      <c r="AG3237" s="5"/>
      <c r="AH3237" s="5"/>
      <c r="AI3237" s="5"/>
      <c r="AJ3237" s="5"/>
      <c r="AK3237" s="5"/>
      <c r="AL3237" s="5"/>
      <c r="AM3237" s="5"/>
      <c r="AN3237" s="5"/>
      <c r="AO3237" s="5"/>
      <c r="AP3237" s="5"/>
      <c r="AQ3237" s="5"/>
      <c r="AR3237" s="5"/>
      <c r="AS3237" s="5"/>
      <c r="AT3237" s="5"/>
      <c r="AU3237" s="5"/>
      <c r="AV3237" s="28"/>
      <c r="AW3237" s="28"/>
    </row>
    <row r="3238" spans="2:49" ht="15.6" x14ac:dyDescent="0.3">
      <c r="B3238" s="9"/>
      <c r="C3238" s="9"/>
      <c r="D3238" s="9"/>
      <c r="E3238" s="9"/>
      <c r="F3238" s="9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  <c r="V3238" s="5"/>
      <c r="W3238" s="5"/>
      <c r="X3238" s="5"/>
      <c r="Y3238" s="5"/>
      <c r="Z3238" s="5"/>
      <c r="AA3238" s="5"/>
      <c r="AB3238" s="5"/>
      <c r="AC3238" s="5"/>
      <c r="AD3238" s="5"/>
      <c r="AE3238" s="5"/>
      <c r="AF3238" s="5"/>
      <c r="AG3238" s="5"/>
      <c r="AH3238" s="5"/>
      <c r="AI3238" s="5"/>
      <c r="AJ3238" s="5"/>
      <c r="AK3238" s="5"/>
      <c r="AL3238" s="5"/>
      <c r="AM3238" s="5"/>
      <c r="AN3238" s="5"/>
      <c r="AO3238" s="5"/>
      <c r="AP3238" s="5"/>
      <c r="AQ3238" s="5"/>
      <c r="AR3238" s="5"/>
      <c r="AS3238" s="5"/>
      <c r="AT3238" s="5"/>
      <c r="AU3238" s="5"/>
      <c r="AV3238" s="28"/>
      <c r="AW3238" s="28"/>
    </row>
    <row r="3239" spans="2:49" ht="15.6" x14ac:dyDescent="0.3">
      <c r="B3239" s="9"/>
      <c r="C3239" s="9"/>
      <c r="D3239" s="9"/>
      <c r="E3239" s="9"/>
      <c r="F3239" s="9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  <c r="V3239" s="5"/>
      <c r="W3239" s="5"/>
      <c r="X3239" s="5"/>
      <c r="Y3239" s="5"/>
      <c r="Z3239" s="5"/>
      <c r="AA3239" s="5"/>
      <c r="AB3239" s="5"/>
      <c r="AC3239" s="5"/>
      <c r="AD3239" s="5"/>
      <c r="AE3239" s="5"/>
      <c r="AF3239" s="5"/>
      <c r="AG3239" s="5"/>
      <c r="AH3239" s="5"/>
      <c r="AI3239" s="5"/>
      <c r="AJ3239" s="5"/>
      <c r="AK3239" s="5"/>
      <c r="AL3239" s="5"/>
      <c r="AM3239" s="5"/>
      <c r="AN3239" s="5"/>
      <c r="AO3239" s="5"/>
      <c r="AP3239" s="5"/>
      <c r="AQ3239" s="5"/>
      <c r="AR3239" s="5"/>
      <c r="AS3239" s="5"/>
      <c r="AT3239" s="5"/>
      <c r="AU3239" s="5"/>
      <c r="AV3239" s="28"/>
      <c r="AW3239" s="28"/>
    </row>
    <row r="3240" spans="2:49" ht="15.6" x14ac:dyDescent="0.3">
      <c r="B3240" s="9"/>
      <c r="C3240" s="9"/>
      <c r="D3240" s="9"/>
      <c r="E3240" s="9"/>
      <c r="F3240" s="9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  <c r="V3240" s="5"/>
      <c r="W3240" s="5"/>
      <c r="X3240" s="5"/>
      <c r="Y3240" s="5"/>
      <c r="Z3240" s="5"/>
      <c r="AA3240" s="5"/>
      <c r="AB3240" s="5"/>
      <c r="AC3240" s="5"/>
      <c r="AD3240" s="5"/>
      <c r="AE3240" s="5"/>
      <c r="AF3240" s="5"/>
      <c r="AG3240" s="5"/>
      <c r="AH3240" s="5"/>
      <c r="AI3240" s="5"/>
      <c r="AJ3240" s="5"/>
      <c r="AK3240" s="5"/>
      <c r="AL3240" s="5"/>
      <c r="AM3240" s="5"/>
      <c r="AN3240" s="5"/>
      <c r="AO3240" s="5"/>
      <c r="AP3240" s="5"/>
      <c r="AQ3240" s="5"/>
      <c r="AR3240" s="5"/>
      <c r="AS3240" s="5"/>
      <c r="AT3240" s="5"/>
      <c r="AU3240" s="5"/>
      <c r="AV3240" s="28"/>
      <c r="AW3240" s="28"/>
    </row>
    <row r="3241" spans="2:49" ht="15.6" x14ac:dyDescent="0.3">
      <c r="B3241" s="9"/>
      <c r="C3241" s="9"/>
      <c r="D3241" s="9"/>
      <c r="E3241" s="9"/>
      <c r="F3241" s="9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  <c r="V3241" s="5"/>
      <c r="W3241" s="5"/>
      <c r="X3241" s="5"/>
      <c r="Y3241" s="5"/>
      <c r="Z3241" s="5"/>
      <c r="AA3241" s="5"/>
      <c r="AB3241" s="5"/>
      <c r="AC3241" s="5"/>
      <c r="AD3241" s="5"/>
      <c r="AE3241" s="5"/>
      <c r="AF3241" s="5"/>
      <c r="AG3241" s="5"/>
      <c r="AH3241" s="5"/>
      <c r="AI3241" s="5"/>
      <c r="AJ3241" s="5"/>
      <c r="AK3241" s="5"/>
      <c r="AL3241" s="5"/>
      <c r="AM3241" s="5"/>
      <c r="AN3241" s="5"/>
      <c r="AO3241" s="5"/>
      <c r="AP3241" s="5"/>
      <c r="AQ3241" s="5"/>
      <c r="AR3241" s="5"/>
      <c r="AS3241" s="5"/>
      <c r="AT3241" s="5"/>
      <c r="AU3241" s="5"/>
      <c r="AV3241" s="28"/>
      <c r="AW3241" s="28"/>
    </row>
    <row r="3242" spans="2:49" ht="15.6" x14ac:dyDescent="0.3">
      <c r="B3242" s="9"/>
      <c r="C3242" s="9"/>
      <c r="D3242" s="9"/>
      <c r="E3242" s="9"/>
      <c r="F3242" s="9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  <c r="V3242" s="5"/>
      <c r="W3242" s="5"/>
      <c r="X3242" s="5"/>
      <c r="Y3242" s="5"/>
      <c r="Z3242" s="5"/>
      <c r="AA3242" s="5"/>
      <c r="AB3242" s="5"/>
      <c r="AC3242" s="5"/>
      <c r="AD3242" s="5"/>
      <c r="AE3242" s="5"/>
      <c r="AF3242" s="5"/>
      <c r="AG3242" s="5"/>
      <c r="AH3242" s="5"/>
      <c r="AI3242" s="5"/>
      <c r="AJ3242" s="5"/>
      <c r="AK3242" s="5"/>
      <c r="AL3242" s="5"/>
      <c r="AM3242" s="5"/>
      <c r="AN3242" s="5"/>
      <c r="AO3242" s="5"/>
      <c r="AP3242" s="5"/>
      <c r="AQ3242" s="5"/>
      <c r="AR3242" s="5"/>
      <c r="AS3242" s="5"/>
      <c r="AT3242" s="5"/>
      <c r="AU3242" s="5"/>
      <c r="AV3242" s="28"/>
      <c r="AW3242" s="28"/>
    </row>
    <row r="3243" spans="2:49" ht="15.6" x14ac:dyDescent="0.3">
      <c r="B3243" s="9"/>
      <c r="C3243" s="9"/>
      <c r="D3243" s="9"/>
      <c r="E3243" s="9"/>
      <c r="F3243" s="9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  <c r="V3243" s="5"/>
      <c r="W3243" s="5"/>
      <c r="X3243" s="5"/>
      <c r="Y3243" s="5"/>
      <c r="Z3243" s="5"/>
      <c r="AA3243" s="5"/>
      <c r="AB3243" s="5"/>
      <c r="AC3243" s="5"/>
      <c r="AD3243" s="5"/>
      <c r="AE3243" s="5"/>
      <c r="AF3243" s="5"/>
      <c r="AG3243" s="5"/>
      <c r="AH3243" s="5"/>
      <c r="AI3243" s="5"/>
      <c r="AJ3243" s="5"/>
      <c r="AK3243" s="5"/>
      <c r="AL3243" s="5"/>
      <c r="AM3243" s="5"/>
      <c r="AN3243" s="5"/>
      <c r="AO3243" s="5"/>
      <c r="AP3243" s="5"/>
      <c r="AQ3243" s="5"/>
      <c r="AR3243" s="5"/>
      <c r="AS3243" s="5"/>
      <c r="AT3243" s="5"/>
      <c r="AU3243" s="5"/>
      <c r="AV3243" s="28"/>
      <c r="AW3243" s="28"/>
    </row>
    <row r="3244" spans="2:49" ht="15.6" x14ac:dyDescent="0.3">
      <c r="B3244" s="9"/>
      <c r="C3244" s="9"/>
      <c r="D3244" s="9"/>
      <c r="E3244" s="9"/>
      <c r="F3244" s="9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  <c r="V3244" s="5"/>
      <c r="W3244" s="5"/>
      <c r="X3244" s="5"/>
      <c r="Y3244" s="5"/>
      <c r="Z3244" s="5"/>
      <c r="AA3244" s="5"/>
      <c r="AB3244" s="5"/>
      <c r="AC3244" s="5"/>
      <c r="AD3244" s="5"/>
      <c r="AE3244" s="5"/>
      <c r="AF3244" s="5"/>
      <c r="AG3244" s="5"/>
      <c r="AH3244" s="5"/>
      <c r="AI3244" s="5"/>
      <c r="AJ3244" s="5"/>
      <c r="AK3244" s="5"/>
      <c r="AL3244" s="5"/>
      <c r="AM3244" s="5"/>
      <c r="AN3244" s="5"/>
      <c r="AO3244" s="5"/>
      <c r="AP3244" s="5"/>
      <c r="AQ3244" s="5"/>
      <c r="AR3244" s="5"/>
      <c r="AS3244" s="5"/>
      <c r="AT3244" s="5"/>
      <c r="AU3244" s="5"/>
      <c r="AV3244" s="28"/>
      <c r="AW3244" s="28"/>
    </row>
    <row r="3245" spans="2:49" ht="15.6" x14ac:dyDescent="0.3">
      <c r="B3245" s="9"/>
      <c r="C3245" s="9"/>
      <c r="D3245" s="9"/>
      <c r="E3245" s="9"/>
      <c r="F3245" s="9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  <c r="V3245" s="5"/>
      <c r="W3245" s="5"/>
      <c r="X3245" s="5"/>
      <c r="Y3245" s="5"/>
      <c r="Z3245" s="5"/>
      <c r="AA3245" s="5"/>
      <c r="AB3245" s="5"/>
      <c r="AC3245" s="5"/>
      <c r="AD3245" s="5"/>
      <c r="AE3245" s="5"/>
      <c r="AF3245" s="5"/>
      <c r="AG3245" s="5"/>
      <c r="AH3245" s="5"/>
      <c r="AI3245" s="5"/>
      <c r="AJ3245" s="5"/>
      <c r="AK3245" s="5"/>
      <c r="AL3245" s="5"/>
      <c r="AM3245" s="5"/>
      <c r="AN3245" s="5"/>
      <c r="AO3245" s="5"/>
      <c r="AP3245" s="5"/>
      <c r="AQ3245" s="5"/>
      <c r="AR3245" s="5"/>
      <c r="AS3245" s="5"/>
      <c r="AT3245" s="5"/>
      <c r="AU3245" s="5"/>
      <c r="AV3245" s="28"/>
      <c r="AW3245" s="28"/>
    </row>
    <row r="3246" spans="2:49" ht="15.6" x14ac:dyDescent="0.3">
      <c r="B3246" s="9"/>
      <c r="C3246" s="9"/>
      <c r="D3246" s="9"/>
      <c r="E3246" s="9"/>
      <c r="F3246" s="9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/>
      <c r="AA3246" s="5"/>
      <c r="AB3246" s="5"/>
      <c r="AC3246" s="5"/>
      <c r="AD3246" s="5"/>
      <c r="AE3246" s="5"/>
      <c r="AF3246" s="5"/>
      <c r="AG3246" s="5"/>
      <c r="AH3246" s="5"/>
      <c r="AI3246" s="5"/>
      <c r="AJ3246" s="5"/>
      <c r="AK3246" s="5"/>
      <c r="AL3246" s="5"/>
      <c r="AM3246" s="5"/>
      <c r="AN3246" s="5"/>
      <c r="AO3246" s="5"/>
      <c r="AP3246" s="5"/>
      <c r="AQ3246" s="5"/>
      <c r="AR3246" s="5"/>
      <c r="AS3246" s="5"/>
      <c r="AT3246" s="5"/>
      <c r="AU3246" s="5"/>
      <c r="AV3246" s="28"/>
      <c r="AW3246" s="28"/>
    </row>
    <row r="3247" spans="2:49" ht="15.6" x14ac:dyDescent="0.3">
      <c r="B3247" s="9"/>
      <c r="C3247" s="9"/>
      <c r="D3247" s="9"/>
      <c r="E3247" s="9"/>
      <c r="F3247" s="9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  <c r="V3247" s="5"/>
      <c r="W3247" s="5"/>
      <c r="X3247" s="5"/>
      <c r="Y3247" s="5"/>
      <c r="Z3247" s="5"/>
      <c r="AA3247" s="5"/>
      <c r="AB3247" s="5"/>
      <c r="AC3247" s="5"/>
      <c r="AD3247" s="5"/>
      <c r="AE3247" s="5"/>
      <c r="AF3247" s="5"/>
      <c r="AG3247" s="5"/>
      <c r="AH3247" s="5"/>
      <c r="AI3247" s="5"/>
      <c r="AJ3247" s="5"/>
      <c r="AK3247" s="5"/>
      <c r="AL3247" s="5"/>
      <c r="AM3247" s="5"/>
      <c r="AN3247" s="5"/>
      <c r="AO3247" s="5"/>
      <c r="AP3247" s="5"/>
      <c r="AQ3247" s="5"/>
      <c r="AR3247" s="5"/>
      <c r="AS3247" s="5"/>
      <c r="AT3247" s="5"/>
      <c r="AU3247" s="5"/>
      <c r="AV3247" s="28"/>
      <c r="AW3247" s="28"/>
    </row>
    <row r="3248" spans="2:49" ht="15.6" x14ac:dyDescent="0.3">
      <c r="B3248" s="9"/>
      <c r="C3248" s="9"/>
      <c r="D3248" s="9"/>
      <c r="E3248" s="9"/>
      <c r="F3248" s="9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  <c r="V3248" s="5"/>
      <c r="W3248" s="5"/>
      <c r="X3248" s="5"/>
      <c r="Y3248" s="5"/>
      <c r="Z3248" s="5"/>
      <c r="AA3248" s="5"/>
      <c r="AB3248" s="5"/>
      <c r="AC3248" s="5"/>
      <c r="AD3248" s="5"/>
      <c r="AE3248" s="5"/>
      <c r="AF3248" s="5"/>
      <c r="AG3248" s="5"/>
      <c r="AH3248" s="5"/>
      <c r="AI3248" s="5"/>
      <c r="AJ3248" s="5"/>
      <c r="AK3248" s="5"/>
      <c r="AL3248" s="5"/>
      <c r="AM3248" s="5"/>
      <c r="AN3248" s="5"/>
      <c r="AO3248" s="5"/>
      <c r="AP3248" s="5"/>
      <c r="AQ3248" s="5"/>
      <c r="AR3248" s="5"/>
      <c r="AS3248" s="5"/>
      <c r="AT3248" s="5"/>
      <c r="AU3248" s="5"/>
      <c r="AV3248" s="28"/>
      <c r="AW3248" s="28"/>
    </row>
    <row r="3249" spans="2:49" ht="15.6" x14ac:dyDescent="0.3">
      <c r="B3249" s="9"/>
      <c r="C3249" s="9"/>
      <c r="D3249" s="9"/>
      <c r="E3249" s="9"/>
      <c r="F3249" s="9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  <c r="V3249" s="5"/>
      <c r="W3249" s="5"/>
      <c r="X3249" s="5"/>
      <c r="Y3249" s="5"/>
      <c r="Z3249" s="5"/>
      <c r="AA3249" s="5"/>
      <c r="AB3249" s="5"/>
      <c r="AC3249" s="5"/>
      <c r="AD3249" s="5"/>
      <c r="AE3249" s="5"/>
      <c r="AF3249" s="5"/>
      <c r="AG3249" s="5"/>
      <c r="AH3249" s="5"/>
      <c r="AI3249" s="5"/>
      <c r="AJ3249" s="5"/>
      <c r="AK3249" s="5"/>
      <c r="AL3249" s="5"/>
      <c r="AM3249" s="5"/>
      <c r="AN3249" s="5"/>
      <c r="AO3249" s="5"/>
      <c r="AP3249" s="5"/>
      <c r="AQ3249" s="5"/>
      <c r="AR3249" s="5"/>
      <c r="AS3249" s="5"/>
      <c r="AT3249" s="5"/>
      <c r="AU3249" s="5"/>
      <c r="AV3249" s="28"/>
      <c r="AW3249" s="28"/>
    </row>
    <row r="3250" spans="2:49" ht="15.6" x14ac:dyDescent="0.3">
      <c r="B3250" s="9"/>
      <c r="C3250" s="9"/>
      <c r="D3250" s="9"/>
      <c r="E3250" s="9"/>
      <c r="F3250" s="9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  <c r="V3250" s="5"/>
      <c r="W3250" s="5"/>
      <c r="X3250" s="5"/>
      <c r="Y3250" s="5"/>
      <c r="Z3250" s="5"/>
      <c r="AA3250" s="5"/>
      <c r="AB3250" s="5"/>
      <c r="AC3250" s="5"/>
      <c r="AD3250" s="5"/>
      <c r="AE3250" s="5"/>
      <c r="AF3250" s="5"/>
      <c r="AG3250" s="5"/>
      <c r="AH3250" s="5"/>
      <c r="AI3250" s="5"/>
      <c r="AJ3250" s="5"/>
      <c r="AK3250" s="5"/>
      <c r="AL3250" s="5"/>
      <c r="AM3250" s="5"/>
      <c r="AN3250" s="5"/>
      <c r="AO3250" s="5"/>
      <c r="AP3250" s="5"/>
      <c r="AQ3250" s="5"/>
      <c r="AR3250" s="5"/>
      <c r="AS3250" s="5"/>
      <c r="AT3250" s="5"/>
      <c r="AU3250" s="5"/>
      <c r="AV3250" s="28"/>
      <c r="AW3250" s="28"/>
    </row>
    <row r="3251" spans="2:49" ht="15.6" x14ac:dyDescent="0.3">
      <c r="B3251" s="9"/>
      <c r="C3251" s="9"/>
      <c r="D3251" s="9"/>
      <c r="E3251" s="9"/>
      <c r="F3251" s="9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  <c r="V3251" s="5"/>
      <c r="W3251" s="5"/>
      <c r="X3251" s="5"/>
      <c r="Y3251" s="5"/>
      <c r="Z3251" s="5"/>
      <c r="AA3251" s="5"/>
      <c r="AB3251" s="5"/>
      <c r="AC3251" s="5"/>
      <c r="AD3251" s="5"/>
      <c r="AE3251" s="5"/>
      <c r="AF3251" s="5"/>
      <c r="AG3251" s="5"/>
      <c r="AH3251" s="5"/>
      <c r="AI3251" s="5"/>
      <c r="AJ3251" s="5"/>
      <c r="AK3251" s="5"/>
      <c r="AL3251" s="5"/>
      <c r="AM3251" s="5"/>
      <c r="AN3251" s="5"/>
      <c r="AO3251" s="5"/>
      <c r="AP3251" s="5"/>
      <c r="AQ3251" s="5"/>
      <c r="AR3251" s="5"/>
      <c r="AS3251" s="5"/>
      <c r="AT3251" s="5"/>
      <c r="AU3251" s="5"/>
      <c r="AV3251" s="28"/>
      <c r="AW3251" s="28"/>
    </row>
    <row r="3252" spans="2:49" ht="15.6" x14ac:dyDescent="0.3">
      <c r="B3252" s="9"/>
      <c r="C3252" s="9"/>
      <c r="D3252" s="9"/>
      <c r="E3252" s="9"/>
      <c r="F3252" s="9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  <c r="V3252" s="5"/>
      <c r="W3252" s="5"/>
      <c r="X3252" s="5"/>
      <c r="Y3252" s="5"/>
      <c r="Z3252" s="5"/>
      <c r="AA3252" s="5"/>
      <c r="AB3252" s="5"/>
      <c r="AC3252" s="5"/>
      <c r="AD3252" s="5"/>
      <c r="AE3252" s="5"/>
      <c r="AF3252" s="5"/>
      <c r="AG3252" s="5"/>
      <c r="AH3252" s="5"/>
      <c r="AI3252" s="5"/>
      <c r="AJ3252" s="5"/>
      <c r="AK3252" s="5"/>
      <c r="AL3252" s="5"/>
      <c r="AM3252" s="5"/>
      <c r="AN3252" s="5"/>
      <c r="AO3252" s="5"/>
      <c r="AP3252" s="5"/>
      <c r="AQ3252" s="5"/>
      <c r="AR3252" s="5"/>
      <c r="AS3252" s="5"/>
      <c r="AT3252" s="5"/>
      <c r="AU3252" s="5"/>
      <c r="AV3252" s="28"/>
      <c r="AW3252" s="28"/>
    </row>
    <row r="3253" spans="2:49" ht="15.6" x14ac:dyDescent="0.3">
      <c r="B3253" s="9"/>
      <c r="C3253" s="9"/>
      <c r="D3253" s="9"/>
      <c r="E3253" s="9"/>
      <c r="F3253" s="9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  <c r="V3253" s="5"/>
      <c r="W3253" s="5"/>
      <c r="X3253" s="5"/>
      <c r="Y3253" s="5"/>
      <c r="Z3253" s="5"/>
      <c r="AA3253" s="5"/>
      <c r="AB3253" s="5"/>
      <c r="AC3253" s="5"/>
      <c r="AD3253" s="5"/>
      <c r="AE3253" s="5"/>
      <c r="AF3253" s="5"/>
      <c r="AG3253" s="5"/>
      <c r="AH3253" s="5"/>
      <c r="AI3253" s="5"/>
      <c r="AJ3253" s="5"/>
      <c r="AK3253" s="5"/>
      <c r="AL3253" s="5"/>
      <c r="AM3253" s="5"/>
      <c r="AN3253" s="5"/>
      <c r="AO3253" s="5"/>
      <c r="AP3253" s="5"/>
      <c r="AQ3253" s="5"/>
      <c r="AR3253" s="5"/>
      <c r="AS3253" s="5"/>
      <c r="AT3253" s="5"/>
      <c r="AU3253" s="5"/>
      <c r="AV3253" s="28"/>
      <c r="AW3253" s="28"/>
    </row>
    <row r="3254" spans="2:49" ht="15.6" x14ac:dyDescent="0.3">
      <c r="B3254" s="9"/>
      <c r="C3254" s="9"/>
      <c r="D3254" s="9"/>
      <c r="E3254" s="9"/>
      <c r="F3254" s="9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  <c r="V3254" s="5"/>
      <c r="W3254" s="5"/>
      <c r="X3254" s="5"/>
      <c r="Y3254" s="5"/>
      <c r="Z3254" s="5"/>
      <c r="AA3254" s="5"/>
      <c r="AB3254" s="5"/>
      <c r="AC3254" s="5"/>
      <c r="AD3254" s="5"/>
      <c r="AE3254" s="5"/>
      <c r="AF3254" s="5"/>
      <c r="AG3254" s="5"/>
      <c r="AH3254" s="5"/>
      <c r="AI3254" s="5"/>
      <c r="AJ3254" s="5"/>
      <c r="AK3254" s="5"/>
      <c r="AL3254" s="5"/>
      <c r="AM3254" s="5"/>
      <c r="AN3254" s="5"/>
      <c r="AO3254" s="5"/>
      <c r="AP3254" s="5"/>
      <c r="AQ3254" s="5"/>
      <c r="AR3254" s="5"/>
      <c r="AS3254" s="5"/>
      <c r="AT3254" s="5"/>
      <c r="AU3254" s="5"/>
      <c r="AV3254" s="28"/>
      <c r="AW3254" s="28"/>
    </row>
    <row r="3255" spans="2:49" ht="15.6" x14ac:dyDescent="0.3">
      <c r="B3255" s="9"/>
      <c r="C3255" s="9"/>
      <c r="D3255" s="9"/>
      <c r="E3255" s="9"/>
      <c r="F3255" s="9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  <c r="V3255" s="5"/>
      <c r="W3255" s="5"/>
      <c r="X3255" s="5"/>
      <c r="Y3255" s="5"/>
      <c r="Z3255" s="5"/>
      <c r="AA3255" s="5"/>
      <c r="AB3255" s="5"/>
      <c r="AC3255" s="5"/>
      <c r="AD3255" s="5"/>
      <c r="AE3255" s="5"/>
      <c r="AF3255" s="5"/>
      <c r="AG3255" s="5"/>
      <c r="AH3255" s="5"/>
      <c r="AI3255" s="5"/>
      <c r="AJ3255" s="5"/>
      <c r="AK3255" s="5"/>
      <c r="AL3255" s="5"/>
      <c r="AM3255" s="5"/>
      <c r="AN3255" s="5"/>
      <c r="AO3255" s="5"/>
      <c r="AP3255" s="5"/>
      <c r="AQ3255" s="5"/>
      <c r="AR3255" s="5"/>
      <c r="AS3255" s="5"/>
      <c r="AT3255" s="5"/>
      <c r="AU3255" s="5"/>
      <c r="AV3255" s="28"/>
      <c r="AW3255" s="28"/>
    </row>
    <row r="3256" spans="2:49" ht="15.6" x14ac:dyDescent="0.3">
      <c r="B3256" s="9"/>
      <c r="C3256" s="9"/>
      <c r="D3256" s="9"/>
      <c r="E3256" s="9"/>
      <c r="F3256" s="9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  <c r="V3256" s="5"/>
      <c r="W3256" s="5"/>
      <c r="X3256" s="5"/>
      <c r="Y3256" s="5"/>
      <c r="Z3256" s="5"/>
      <c r="AA3256" s="5"/>
      <c r="AB3256" s="5"/>
      <c r="AC3256" s="5"/>
      <c r="AD3256" s="5"/>
      <c r="AE3256" s="5"/>
      <c r="AF3256" s="5"/>
      <c r="AG3256" s="5"/>
      <c r="AH3256" s="5"/>
      <c r="AI3256" s="5"/>
      <c r="AJ3256" s="5"/>
      <c r="AK3256" s="5"/>
      <c r="AL3256" s="5"/>
      <c r="AM3256" s="5"/>
      <c r="AN3256" s="5"/>
      <c r="AO3256" s="5"/>
      <c r="AP3256" s="5"/>
      <c r="AQ3256" s="5"/>
      <c r="AR3256" s="5"/>
      <c r="AS3256" s="5"/>
      <c r="AT3256" s="5"/>
      <c r="AU3256" s="5"/>
      <c r="AV3256" s="28"/>
      <c r="AW3256" s="28"/>
    </row>
    <row r="3257" spans="2:49" ht="15.6" x14ac:dyDescent="0.3">
      <c r="B3257" s="9"/>
      <c r="C3257" s="9"/>
      <c r="D3257" s="9"/>
      <c r="E3257" s="9"/>
      <c r="F3257" s="9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  <c r="V3257" s="5"/>
      <c r="W3257" s="5"/>
      <c r="X3257" s="5"/>
      <c r="Y3257" s="5"/>
      <c r="Z3257" s="5"/>
      <c r="AA3257" s="5"/>
      <c r="AB3257" s="5"/>
      <c r="AC3257" s="5"/>
      <c r="AD3257" s="5"/>
      <c r="AE3257" s="5"/>
      <c r="AF3257" s="5"/>
      <c r="AG3257" s="5"/>
      <c r="AH3257" s="5"/>
      <c r="AI3257" s="5"/>
      <c r="AJ3257" s="5"/>
      <c r="AK3257" s="5"/>
      <c r="AL3257" s="5"/>
      <c r="AM3257" s="5"/>
      <c r="AN3257" s="5"/>
      <c r="AO3257" s="5"/>
      <c r="AP3257" s="5"/>
      <c r="AQ3257" s="5"/>
      <c r="AR3257" s="5"/>
      <c r="AS3257" s="5"/>
      <c r="AT3257" s="5"/>
      <c r="AU3257" s="5"/>
      <c r="AV3257" s="28"/>
      <c r="AW3257" s="28"/>
    </row>
    <row r="3258" spans="2:49" ht="15.6" x14ac:dyDescent="0.3">
      <c r="B3258" s="9"/>
      <c r="C3258" s="9"/>
      <c r="D3258" s="9"/>
      <c r="E3258" s="9"/>
      <c r="F3258" s="9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  <c r="V3258" s="5"/>
      <c r="W3258" s="5"/>
      <c r="X3258" s="5"/>
      <c r="Y3258" s="5"/>
      <c r="Z3258" s="5"/>
      <c r="AA3258" s="5"/>
      <c r="AB3258" s="5"/>
      <c r="AC3258" s="5"/>
      <c r="AD3258" s="5"/>
      <c r="AE3258" s="5"/>
      <c r="AF3258" s="5"/>
      <c r="AG3258" s="5"/>
      <c r="AH3258" s="5"/>
      <c r="AI3258" s="5"/>
      <c r="AJ3258" s="5"/>
      <c r="AK3258" s="5"/>
      <c r="AL3258" s="5"/>
      <c r="AM3258" s="5"/>
      <c r="AN3258" s="5"/>
      <c r="AO3258" s="5"/>
      <c r="AP3258" s="5"/>
      <c r="AQ3258" s="5"/>
      <c r="AR3258" s="5"/>
      <c r="AS3258" s="5"/>
      <c r="AT3258" s="5"/>
      <c r="AU3258" s="5"/>
      <c r="AV3258" s="28"/>
      <c r="AW3258" s="28"/>
    </row>
    <row r="3259" spans="2:49" ht="15.6" x14ac:dyDescent="0.3">
      <c r="B3259" s="9"/>
      <c r="C3259" s="9"/>
      <c r="D3259" s="9"/>
      <c r="E3259" s="9"/>
      <c r="F3259" s="9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  <c r="V3259" s="5"/>
      <c r="W3259" s="5"/>
      <c r="X3259" s="5"/>
      <c r="Y3259" s="5"/>
      <c r="Z3259" s="5"/>
      <c r="AA3259" s="5"/>
      <c r="AB3259" s="5"/>
      <c r="AC3259" s="5"/>
      <c r="AD3259" s="5"/>
      <c r="AE3259" s="5"/>
      <c r="AF3259" s="5"/>
      <c r="AG3259" s="5"/>
      <c r="AH3259" s="5"/>
      <c r="AI3259" s="5"/>
      <c r="AJ3259" s="5"/>
      <c r="AK3259" s="5"/>
      <c r="AL3259" s="5"/>
      <c r="AM3259" s="5"/>
      <c r="AN3259" s="5"/>
      <c r="AO3259" s="5"/>
      <c r="AP3259" s="5"/>
      <c r="AQ3259" s="5"/>
      <c r="AR3259" s="5"/>
      <c r="AS3259" s="5"/>
      <c r="AT3259" s="5"/>
      <c r="AU3259" s="5"/>
      <c r="AV3259" s="28"/>
      <c r="AW3259" s="28"/>
    </row>
    <row r="3260" spans="2:49" ht="15.6" x14ac:dyDescent="0.3">
      <c r="B3260" s="9"/>
      <c r="C3260" s="9"/>
      <c r="D3260" s="9"/>
      <c r="E3260" s="9"/>
      <c r="F3260" s="9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  <c r="V3260" s="5"/>
      <c r="W3260" s="5"/>
      <c r="X3260" s="5"/>
      <c r="Y3260" s="5"/>
      <c r="Z3260" s="5"/>
      <c r="AA3260" s="5"/>
      <c r="AB3260" s="5"/>
      <c r="AC3260" s="5"/>
      <c r="AD3260" s="5"/>
      <c r="AE3260" s="5"/>
      <c r="AF3260" s="5"/>
      <c r="AG3260" s="5"/>
      <c r="AH3260" s="5"/>
      <c r="AI3260" s="5"/>
      <c r="AJ3260" s="5"/>
      <c r="AK3260" s="5"/>
      <c r="AL3260" s="5"/>
      <c r="AM3260" s="5"/>
      <c r="AN3260" s="5"/>
      <c r="AO3260" s="5"/>
      <c r="AP3260" s="5"/>
      <c r="AQ3260" s="5"/>
      <c r="AR3260" s="5"/>
      <c r="AS3260" s="5"/>
      <c r="AT3260" s="5"/>
      <c r="AU3260" s="5"/>
      <c r="AV3260" s="28"/>
      <c r="AW3260" s="28"/>
    </row>
    <row r="3261" spans="2:49" ht="15.6" x14ac:dyDescent="0.3">
      <c r="B3261" s="9"/>
      <c r="C3261" s="9"/>
      <c r="D3261" s="9"/>
      <c r="E3261" s="9"/>
      <c r="F3261" s="9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  <c r="V3261" s="5"/>
      <c r="W3261" s="5"/>
      <c r="X3261" s="5"/>
      <c r="Y3261" s="5"/>
      <c r="Z3261" s="5"/>
      <c r="AA3261" s="5"/>
      <c r="AB3261" s="5"/>
      <c r="AC3261" s="5"/>
      <c r="AD3261" s="5"/>
      <c r="AE3261" s="5"/>
      <c r="AF3261" s="5"/>
      <c r="AG3261" s="5"/>
      <c r="AH3261" s="5"/>
      <c r="AI3261" s="5"/>
      <c r="AJ3261" s="5"/>
      <c r="AK3261" s="5"/>
      <c r="AL3261" s="5"/>
      <c r="AM3261" s="5"/>
      <c r="AN3261" s="5"/>
      <c r="AO3261" s="5"/>
      <c r="AP3261" s="5"/>
      <c r="AQ3261" s="5"/>
      <c r="AR3261" s="5"/>
      <c r="AS3261" s="5"/>
      <c r="AT3261" s="5"/>
      <c r="AU3261" s="5"/>
      <c r="AV3261" s="28"/>
      <c r="AW3261" s="28"/>
    </row>
    <row r="3262" spans="2:49" ht="15.6" x14ac:dyDescent="0.3">
      <c r="B3262" s="9"/>
      <c r="C3262" s="9"/>
      <c r="D3262" s="9"/>
      <c r="E3262" s="9"/>
      <c r="F3262" s="9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  <c r="V3262" s="5"/>
      <c r="W3262" s="5"/>
      <c r="X3262" s="5"/>
      <c r="Y3262" s="5"/>
      <c r="Z3262" s="5"/>
      <c r="AA3262" s="5"/>
      <c r="AB3262" s="5"/>
      <c r="AC3262" s="5"/>
      <c r="AD3262" s="5"/>
      <c r="AE3262" s="5"/>
      <c r="AF3262" s="5"/>
      <c r="AG3262" s="5"/>
      <c r="AH3262" s="5"/>
      <c r="AI3262" s="5"/>
      <c r="AJ3262" s="5"/>
      <c r="AK3262" s="5"/>
      <c r="AL3262" s="5"/>
      <c r="AM3262" s="5"/>
      <c r="AN3262" s="5"/>
      <c r="AO3262" s="5"/>
      <c r="AP3262" s="5"/>
      <c r="AQ3262" s="5"/>
      <c r="AR3262" s="5"/>
      <c r="AS3262" s="5"/>
      <c r="AT3262" s="5"/>
      <c r="AU3262" s="5"/>
      <c r="AV3262" s="28"/>
      <c r="AW3262" s="28"/>
    </row>
    <row r="3263" spans="2:49" ht="15.6" x14ac:dyDescent="0.3">
      <c r="B3263" s="9"/>
      <c r="C3263" s="9"/>
      <c r="D3263" s="9"/>
      <c r="E3263" s="9"/>
      <c r="F3263" s="9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/>
      <c r="AA3263" s="5"/>
      <c r="AB3263" s="5"/>
      <c r="AC3263" s="5"/>
      <c r="AD3263" s="5"/>
      <c r="AE3263" s="5"/>
      <c r="AF3263" s="5"/>
      <c r="AG3263" s="5"/>
      <c r="AH3263" s="5"/>
      <c r="AI3263" s="5"/>
      <c r="AJ3263" s="5"/>
      <c r="AK3263" s="5"/>
      <c r="AL3263" s="5"/>
      <c r="AM3263" s="5"/>
      <c r="AN3263" s="5"/>
      <c r="AO3263" s="5"/>
      <c r="AP3263" s="5"/>
      <c r="AQ3263" s="5"/>
      <c r="AR3263" s="5"/>
      <c r="AS3263" s="5"/>
      <c r="AT3263" s="5"/>
      <c r="AU3263" s="5"/>
      <c r="AV3263" s="28"/>
      <c r="AW3263" s="28"/>
    </row>
    <row r="3264" spans="2:49" ht="15.6" x14ac:dyDescent="0.3">
      <c r="B3264" s="9"/>
      <c r="C3264" s="9"/>
      <c r="D3264" s="9"/>
      <c r="E3264" s="9"/>
      <c r="F3264" s="9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  <c r="V3264" s="5"/>
      <c r="W3264" s="5"/>
      <c r="X3264" s="5"/>
      <c r="Y3264" s="5"/>
      <c r="Z3264" s="5"/>
      <c r="AA3264" s="5"/>
      <c r="AB3264" s="5"/>
      <c r="AC3264" s="5"/>
      <c r="AD3264" s="5"/>
      <c r="AE3264" s="5"/>
      <c r="AF3264" s="5"/>
      <c r="AG3264" s="5"/>
      <c r="AH3264" s="5"/>
      <c r="AI3264" s="5"/>
      <c r="AJ3264" s="5"/>
      <c r="AK3264" s="5"/>
      <c r="AL3264" s="5"/>
      <c r="AM3264" s="5"/>
      <c r="AN3264" s="5"/>
      <c r="AO3264" s="5"/>
      <c r="AP3264" s="5"/>
      <c r="AQ3264" s="5"/>
      <c r="AR3264" s="5"/>
      <c r="AS3264" s="5"/>
      <c r="AT3264" s="5"/>
      <c r="AU3264" s="5"/>
      <c r="AV3264" s="28"/>
      <c r="AW3264" s="28"/>
    </row>
    <row r="3265" spans="2:49" ht="15.6" x14ac:dyDescent="0.3">
      <c r="B3265" s="9"/>
      <c r="C3265" s="9"/>
      <c r="D3265" s="9"/>
      <c r="E3265" s="9"/>
      <c r="F3265" s="9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  <c r="V3265" s="5"/>
      <c r="W3265" s="5"/>
      <c r="X3265" s="5"/>
      <c r="Y3265" s="5"/>
      <c r="Z3265" s="5"/>
      <c r="AA3265" s="5"/>
      <c r="AB3265" s="5"/>
      <c r="AC3265" s="5"/>
      <c r="AD3265" s="5"/>
      <c r="AE3265" s="5"/>
      <c r="AF3265" s="5"/>
      <c r="AG3265" s="5"/>
      <c r="AH3265" s="5"/>
      <c r="AI3265" s="5"/>
      <c r="AJ3265" s="5"/>
      <c r="AK3265" s="5"/>
      <c r="AL3265" s="5"/>
      <c r="AM3265" s="5"/>
      <c r="AN3265" s="5"/>
      <c r="AO3265" s="5"/>
      <c r="AP3265" s="5"/>
      <c r="AQ3265" s="5"/>
      <c r="AR3265" s="5"/>
      <c r="AS3265" s="5"/>
      <c r="AT3265" s="5"/>
      <c r="AU3265" s="5"/>
      <c r="AV3265" s="28"/>
      <c r="AW3265" s="28"/>
    </row>
    <row r="3266" spans="2:49" ht="15.6" x14ac:dyDescent="0.3">
      <c r="B3266" s="9"/>
      <c r="C3266" s="9"/>
      <c r="D3266" s="9"/>
      <c r="E3266" s="9"/>
      <c r="F3266" s="9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  <c r="V3266" s="5"/>
      <c r="W3266" s="5"/>
      <c r="X3266" s="5"/>
      <c r="Y3266" s="5"/>
      <c r="Z3266" s="5"/>
      <c r="AA3266" s="5"/>
      <c r="AB3266" s="5"/>
      <c r="AC3266" s="5"/>
      <c r="AD3266" s="5"/>
      <c r="AE3266" s="5"/>
      <c r="AF3266" s="5"/>
      <c r="AG3266" s="5"/>
      <c r="AH3266" s="5"/>
      <c r="AI3266" s="5"/>
      <c r="AJ3266" s="5"/>
      <c r="AK3266" s="5"/>
      <c r="AL3266" s="5"/>
      <c r="AM3266" s="5"/>
      <c r="AN3266" s="5"/>
      <c r="AO3266" s="5"/>
      <c r="AP3266" s="5"/>
      <c r="AQ3266" s="5"/>
      <c r="AR3266" s="5"/>
      <c r="AS3266" s="5"/>
      <c r="AT3266" s="5"/>
      <c r="AU3266" s="5"/>
      <c r="AV3266" s="28"/>
      <c r="AW3266" s="28"/>
    </row>
    <row r="3267" spans="2:49" ht="15.6" x14ac:dyDescent="0.3">
      <c r="B3267" s="9"/>
      <c r="C3267" s="9"/>
      <c r="D3267" s="9"/>
      <c r="E3267" s="9"/>
      <c r="F3267" s="9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  <c r="V3267" s="5"/>
      <c r="W3267" s="5"/>
      <c r="X3267" s="5"/>
      <c r="Y3267" s="5"/>
      <c r="Z3267" s="5"/>
      <c r="AA3267" s="5"/>
      <c r="AB3267" s="5"/>
      <c r="AC3267" s="5"/>
      <c r="AD3267" s="5"/>
      <c r="AE3267" s="5"/>
      <c r="AF3267" s="5"/>
      <c r="AG3267" s="5"/>
      <c r="AH3267" s="5"/>
      <c r="AI3267" s="5"/>
      <c r="AJ3267" s="5"/>
      <c r="AK3267" s="5"/>
      <c r="AL3267" s="5"/>
      <c r="AM3267" s="5"/>
      <c r="AN3267" s="5"/>
      <c r="AO3267" s="5"/>
      <c r="AP3267" s="5"/>
      <c r="AQ3267" s="5"/>
      <c r="AR3267" s="5"/>
      <c r="AS3267" s="5"/>
      <c r="AT3267" s="5"/>
      <c r="AU3267" s="5"/>
      <c r="AV3267" s="28"/>
      <c r="AW3267" s="28"/>
    </row>
    <row r="3268" spans="2:49" ht="15.6" x14ac:dyDescent="0.3">
      <c r="B3268" s="9"/>
      <c r="C3268" s="9"/>
      <c r="D3268" s="9"/>
      <c r="E3268" s="9"/>
      <c r="F3268" s="9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  <c r="V3268" s="5"/>
      <c r="W3268" s="5"/>
      <c r="X3268" s="5"/>
      <c r="Y3268" s="5"/>
      <c r="Z3268" s="5"/>
      <c r="AA3268" s="5"/>
      <c r="AB3268" s="5"/>
      <c r="AC3268" s="5"/>
      <c r="AD3268" s="5"/>
      <c r="AE3268" s="5"/>
      <c r="AF3268" s="5"/>
      <c r="AG3268" s="5"/>
      <c r="AH3268" s="5"/>
      <c r="AI3268" s="5"/>
      <c r="AJ3268" s="5"/>
      <c r="AK3268" s="5"/>
      <c r="AL3268" s="5"/>
      <c r="AM3268" s="5"/>
      <c r="AN3268" s="5"/>
      <c r="AO3268" s="5"/>
      <c r="AP3268" s="5"/>
      <c r="AQ3268" s="5"/>
      <c r="AR3268" s="5"/>
      <c r="AS3268" s="5"/>
      <c r="AT3268" s="5"/>
      <c r="AU3268" s="5"/>
      <c r="AV3268" s="28"/>
      <c r="AW3268" s="28"/>
    </row>
    <row r="3269" spans="2:49" ht="15.6" x14ac:dyDescent="0.3">
      <c r="B3269" s="9"/>
      <c r="C3269" s="9"/>
      <c r="D3269" s="9"/>
      <c r="E3269" s="9"/>
      <c r="F3269" s="9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  <c r="V3269" s="5"/>
      <c r="W3269" s="5"/>
      <c r="X3269" s="5"/>
      <c r="Y3269" s="5"/>
      <c r="Z3269" s="5"/>
      <c r="AA3269" s="5"/>
      <c r="AB3269" s="5"/>
      <c r="AC3269" s="5"/>
      <c r="AD3269" s="5"/>
      <c r="AE3269" s="5"/>
      <c r="AF3269" s="5"/>
      <c r="AG3269" s="5"/>
      <c r="AH3269" s="5"/>
      <c r="AI3269" s="5"/>
      <c r="AJ3269" s="5"/>
      <c r="AK3269" s="5"/>
      <c r="AL3269" s="5"/>
      <c r="AM3269" s="5"/>
      <c r="AN3269" s="5"/>
      <c r="AO3269" s="5"/>
      <c r="AP3269" s="5"/>
      <c r="AQ3269" s="5"/>
      <c r="AR3269" s="5"/>
      <c r="AS3269" s="5"/>
      <c r="AT3269" s="5"/>
      <c r="AU3269" s="5"/>
      <c r="AV3269" s="28"/>
      <c r="AW3269" s="28"/>
    </row>
    <row r="3270" spans="2:49" ht="15.6" x14ac:dyDescent="0.3">
      <c r="B3270" s="9"/>
      <c r="C3270" s="9"/>
      <c r="D3270" s="9"/>
      <c r="E3270" s="9"/>
      <c r="F3270" s="9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5"/>
      <c r="Z3270" s="5"/>
      <c r="AA3270" s="5"/>
      <c r="AB3270" s="5"/>
      <c r="AC3270" s="5"/>
      <c r="AD3270" s="5"/>
      <c r="AE3270" s="5"/>
      <c r="AF3270" s="5"/>
      <c r="AG3270" s="5"/>
      <c r="AH3270" s="5"/>
      <c r="AI3270" s="5"/>
      <c r="AJ3270" s="5"/>
      <c r="AK3270" s="5"/>
      <c r="AL3270" s="5"/>
      <c r="AM3270" s="5"/>
      <c r="AN3270" s="5"/>
      <c r="AO3270" s="5"/>
      <c r="AP3270" s="5"/>
      <c r="AQ3270" s="5"/>
      <c r="AR3270" s="5"/>
      <c r="AS3270" s="5"/>
      <c r="AT3270" s="5"/>
      <c r="AU3270" s="5"/>
      <c r="AV3270" s="28"/>
      <c r="AW3270" s="28"/>
    </row>
    <row r="3271" spans="2:49" ht="15.6" x14ac:dyDescent="0.3">
      <c r="B3271" s="9"/>
      <c r="C3271" s="9"/>
      <c r="D3271" s="9"/>
      <c r="E3271" s="9"/>
      <c r="F3271" s="9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  <c r="V3271" s="5"/>
      <c r="W3271" s="5"/>
      <c r="X3271" s="5"/>
      <c r="Y3271" s="5"/>
      <c r="Z3271" s="5"/>
      <c r="AA3271" s="5"/>
      <c r="AB3271" s="5"/>
      <c r="AC3271" s="5"/>
      <c r="AD3271" s="5"/>
      <c r="AE3271" s="5"/>
      <c r="AF3271" s="5"/>
      <c r="AG3271" s="5"/>
      <c r="AH3271" s="5"/>
      <c r="AI3271" s="5"/>
      <c r="AJ3271" s="5"/>
      <c r="AK3271" s="5"/>
      <c r="AL3271" s="5"/>
      <c r="AM3271" s="5"/>
      <c r="AN3271" s="5"/>
      <c r="AO3271" s="5"/>
      <c r="AP3271" s="5"/>
      <c r="AQ3271" s="5"/>
      <c r="AR3271" s="5"/>
      <c r="AS3271" s="5"/>
      <c r="AT3271" s="5"/>
      <c r="AU3271" s="5"/>
      <c r="AV3271" s="28"/>
      <c r="AW3271" s="28"/>
    </row>
    <row r="3272" spans="2:49" ht="15.6" x14ac:dyDescent="0.3">
      <c r="B3272" s="9"/>
      <c r="C3272" s="9"/>
      <c r="D3272" s="9"/>
      <c r="E3272" s="9"/>
      <c r="F3272" s="9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  <c r="V3272" s="5"/>
      <c r="W3272" s="5"/>
      <c r="X3272" s="5"/>
      <c r="Y3272" s="5"/>
      <c r="Z3272" s="5"/>
      <c r="AA3272" s="5"/>
      <c r="AB3272" s="5"/>
      <c r="AC3272" s="5"/>
      <c r="AD3272" s="5"/>
      <c r="AE3272" s="5"/>
      <c r="AF3272" s="5"/>
      <c r="AG3272" s="5"/>
      <c r="AH3272" s="5"/>
      <c r="AI3272" s="5"/>
      <c r="AJ3272" s="5"/>
      <c r="AK3272" s="5"/>
      <c r="AL3272" s="5"/>
      <c r="AM3272" s="5"/>
      <c r="AN3272" s="5"/>
      <c r="AO3272" s="5"/>
      <c r="AP3272" s="5"/>
      <c r="AQ3272" s="5"/>
      <c r="AR3272" s="5"/>
      <c r="AS3272" s="5"/>
      <c r="AT3272" s="5"/>
      <c r="AU3272" s="5"/>
      <c r="AV3272" s="28"/>
      <c r="AW3272" s="28"/>
    </row>
    <row r="3273" spans="2:49" ht="15.6" x14ac:dyDescent="0.3">
      <c r="B3273" s="9"/>
      <c r="C3273" s="9"/>
      <c r="D3273" s="9"/>
      <c r="E3273" s="9"/>
      <c r="F3273" s="9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  <c r="V3273" s="5"/>
      <c r="W3273" s="5"/>
      <c r="X3273" s="5"/>
      <c r="Y3273" s="5"/>
      <c r="Z3273" s="5"/>
      <c r="AA3273" s="5"/>
      <c r="AB3273" s="5"/>
      <c r="AC3273" s="5"/>
      <c r="AD3273" s="5"/>
      <c r="AE3273" s="5"/>
      <c r="AF3273" s="5"/>
      <c r="AG3273" s="5"/>
      <c r="AH3273" s="5"/>
      <c r="AI3273" s="5"/>
      <c r="AJ3273" s="5"/>
      <c r="AK3273" s="5"/>
      <c r="AL3273" s="5"/>
      <c r="AM3273" s="5"/>
      <c r="AN3273" s="5"/>
      <c r="AO3273" s="5"/>
      <c r="AP3273" s="5"/>
      <c r="AQ3273" s="5"/>
      <c r="AR3273" s="5"/>
      <c r="AS3273" s="5"/>
      <c r="AT3273" s="5"/>
      <c r="AU3273" s="5"/>
      <c r="AV3273" s="28"/>
      <c r="AW3273" s="28"/>
    </row>
    <row r="3274" spans="2:49" ht="15.6" x14ac:dyDescent="0.3">
      <c r="B3274" s="9"/>
      <c r="C3274" s="9"/>
      <c r="D3274" s="9"/>
      <c r="E3274" s="9"/>
      <c r="F3274" s="9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  <c r="V3274" s="5"/>
      <c r="W3274" s="5"/>
      <c r="X3274" s="5"/>
      <c r="Y3274" s="5"/>
      <c r="Z3274" s="5"/>
      <c r="AA3274" s="5"/>
      <c r="AB3274" s="5"/>
      <c r="AC3274" s="5"/>
      <c r="AD3274" s="5"/>
      <c r="AE3274" s="5"/>
      <c r="AF3274" s="5"/>
      <c r="AG3274" s="5"/>
      <c r="AH3274" s="5"/>
      <c r="AI3274" s="5"/>
      <c r="AJ3274" s="5"/>
      <c r="AK3274" s="5"/>
      <c r="AL3274" s="5"/>
      <c r="AM3274" s="5"/>
      <c r="AN3274" s="5"/>
      <c r="AO3274" s="5"/>
      <c r="AP3274" s="5"/>
      <c r="AQ3274" s="5"/>
      <c r="AR3274" s="5"/>
      <c r="AS3274" s="5"/>
      <c r="AT3274" s="5"/>
      <c r="AU3274" s="5"/>
      <c r="AV3274" s="28"/>
      <c r="AW3274" s="28"/>
    </row>
    <row r="3275" spans="2:49" ht="15.6" x14ac:dyDescent="0.3">
      <c r="B3275" s="9"/>
      <c r="C3275" s="9"/>
      <c r="D3275" s="9"/>
      <c r="E3275" s="9"/>
      <c r="F3275" s="9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  <c r="V3275" s="5"/>
      <c r="W3275" s="5"/>
      <c r="X3275" s="5"/>
      <c r="Y3275" s="5"/>
      <c r="Z3275" s="5"/>
      <c r="AA3275" s="5"/>
      <c r="AB3275" s="5"/>
      <c r="AC3275" s="5"/>
      <c r="AD3275" s="5"/>
      <c r="AE3275" s="5"/>
      <c r="AF3275" s="5"/>
      <c r="AG3275" s="5"/>
      <c r="AH3275" s="5"/>
      <c r="AI3275" s="5"/>
      <c r="AJ3275" s="5"/>
      <c r="AK3275" s="5"/>
      <c r="AL3275" s="5"/>
      <c r="AM3275" s="5"/>
      <c r="AN3275" s="5"/>
      <c r="AO3275" s="5"/>
      <c r="AP3275" s="5"/>
      <c r="AQ3275" s="5"/>
      <c r="AR3275" s="5"/>
      <c r="AS3275" s="5"/>
      <c r="AT3275" s="5"/>
      <c r="AU3275" s="5"/>
      <c r="AV3275" s="28"/>
      <c r="AW3275" s="28"/>
    </row>
    <row r="3276" spans="2:49" ht="15.6" x14ac:dyDescent="0.3">
      <c r="B3276" s="9"/>
      <c r="C3276" s="9"/>
      <c r="D3276" s="9"/>
      <c r="E3276" s="9"/>
      <c r="F3276" s="9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5"/>
      <c r="Z3276" s="5"/>
      <c r="AA3276" s="5"/>
      <c r="AB3276" s="5"/>
      <c r="AC3276" s="5"/>
      <c r="AD3276" s="5"/>
      <c r="AE3276" s="5"/>
      <c r="AF3276" s="5"/>
      <c r="AG3276" s="5"/>
      <c r="AH3276" s="5"/>
      <c r="AI3276" s="5"/>
      <c r="AJ3276" s="5"/>
      <c r="AK3276" s="5"/>
      <c r="AL3276" s="5"/>
      <c r="AM3276" s="5"/>
      <c r="AN3276" s="5"/>
      <c r="AO3276" s="5"/>
      <c r="AP3276" s="5"/>
      <c r="AQ3276" s="5"/>
      <c r="AR3276" s="5"/>
      <c r="AS3276" s="5"/>
      <c r="AT3276" s="5"/>
      <c r="AU3276" s="5"/>
      <c r="AV3276" s="28"/>
      <c r="AW3276" s="28"/>
    </row>
    <row r="3277" spans="2:49" ht="15.6" x14ac:dyDescent="0.3">
      <c r="B3277" s="9"/>
      <c r="C3277" s="9"/>
      <c r="D3277" s="9"/>
      <c r="E3277" s="9"/>
      <c r="F3277" s="9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  <c r="V3277" s="5"/>
      <c r="W3277" s="5"/>
      <c r="X3277" s="5"/>
      <c r="Y3277" s="5"/>
      <c r="Z3277" s="5"/>
      <c r="AA3277" s="5"/>
      <c r="AB3277" s="5"/>
      <c r="AC3277" s="5"/>
      <c r="AD3277" s="5"/>
      <c r="AE3277" s="5"/>
      <c r="AF3277" s="5"/>
      <c r="AG3277" s="5"/>
      <c r="AH3277" s="5"/>
      <c r="AI3277" s="5"/>
      <c r="AJ3277" s="5"/>
      <c r="AK3277" s="5"/>
      <c r="AL3277" s="5"/>
      <c r="AM3277" s="5"/>
      <c r="AN3277" s="5"/>
      <c r="AO3277" s="5"/>
      <c r="AP3277" s="5"/>
      <c r="AQ3277" s="5"/>
      <c r="AR3277" s="5"/>
      <c r="AS3277" s="5"/>
      <c r="AT3277" s="5"/>
      <c r="AU3277" s="5"/>
      <c r="AV3277" s="28"/>
      <c r="AW3277" s="28"/>
    </row>
    <row r="3278" spans="2:49" ht="15.6" x14ac:dyDescent="0.3">
      <c r="B3278" s="9"/>
      <c r="C3278" s="9"/>
      <c r="D3278" s="9"/>
      <c r="E3278" s="9"/>
      <c r="F3278" s="9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  <c r="V3278" s="5"/>
      <c r="W3278" s="5"/>
      <c r="X3278" s="5"/>
      <c r="Y3278" s="5"/>
      <c r="Z3278" s="5"/>
      <c r="AA3278" s="5"/>
      <c r="AB3278" s="5"/>
      <c r="AC3278" s="5"/>
      <c r="AD3278" s="5"/>
      <c r="AE3278" s="5"/>
      <c r="AF3278" s="5"/>
      <c r="AG3278" s="5"/>
      <c r="AH3278" s="5"/>
      <c r="AI3278" s="5"/>
      <c r="AJ3278" s="5"/>
      <c r="AK3278" s="5"/>
      <c r="AL3278" s="5"/>
      <c r="AM3278" s="5"/>
      <c r="AN3278" s="5"/>
      <c r="AO3278" s="5"/>
      <c r="AP3278" s="5"/>
      <c r="AQ3278" s="5"/>
      <c r="AR3278" s="5"/>
      <c r="AS3278" s="5"/>
      <c r="AT3278" s="5"/>
      <c r="AU3278" s="5"/>
      <c r="AV3278" s="28"/>
      <c r="AW3278" s="28"/>
    </row>
    <row r="3279" spans="2:49" ht="15.6" x14ac:dyDescent="0.3">
      <c r="B3279" s="9"/>
      <c r="C3279" s="9"/>
      <c r="D3279" s="9"/>
      <c r="E3279" s="9"/>
      <c r="F3279" s="9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  <c r="V3279" s="5"/>
      <c r="W3279" s="5"/>
      <c r="X3279" s="5"/>
      <c r="Y3279" s="5"/>
      <c r="Z3279" s="5"/>
      <c r="AA3279" s="5"/>
      <c r="AB3279" s="5"/>
      <c r="AC3279" s="5"/>
      <c r="AD3279" s="5"/>
      <c r="AE3279" s="5"/>
      <c r="AF3279" s="5"/>
      <c r="AG3279" s="5"/>
      <c r="AH3279" s="5"/>
      <c r="AI3279" s="5"/>
      <c r="AJ3279" s="5"/>
      <c r="AK3279" s="5"/>
      <c r="AL3279" s="5"/>
      <c r="AM3279" s="5"/>
      <c r="AN3279" s="5"/>
      <c r="AO3279" s="5"/>
      <c r="AP3279" s="5"/>
      <c r="AQ3279" s="5"/>
      <c r="AR3279" s="5"/>
      <c r="AS3279" s="5"/>
      <c r="AT3279" s="5"/>
      <c r="AU3279" s="5"/>
      <c r="AV3279" s="28"/>
      <c r="AW3279" s="28"/>
    </row>
    <row r="3280" spans="2:49" ht="15.6" x14ac:dyDescent="0.3">
      <c r="B3280" s="9"/>
      <c r="C3280" s="9"/>
      <c r="D3280" s="9"/>
      <c r="E3280" s="9"/>
      <c r="F3280" s="9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  <c r="V3280" s="5"/>
      <c r="W3280" s="5"/>
      <c r="X3280" s="5"/>
      <c r="Y3280" s="5"/>
      <c r="Z3280" s="5"/>
      <c r="AA3280" s="5"/>
      <c r="AB3280" s="5"/>
      <c r="AC3280" s="5"/>
      <c r="AD3280" s="5"/>
      <c r="AE3280" s="5"/>
      <c r="AF3280" s="5"/>
      <c r="AG3280" s="5"/>
      <c r="AH3280" s="5"/>
      <c r="AI3280" s="5"/>
      <c r="AJ3280" s="5"/>
      <c r="AK3280" s="5"/>
      <c r="AL3280" s="5"/>
      <c r="AM3280" s="5"/>
      <c r="AN3280" s="5"/>
      <c r="AO3280" s="5"/>
      <c r="AP3280" s="5"/>
      <c r="AQ3280" s="5"/>
      <c r="AR3280" s="5"/>
      <c r="AS3280" s="5"/>
      <c r="AT3280" s="5"/>
      <c r="AU3280" s="5"/>
      <c r="AV3280" s="28"/>
      <c r="AW3280" s="28"/>
    </row>
    <row r="3281" spans="2:49" ht="15.6" x14ac:dyDescent="0.3">
      <c r="B3281" s="9"/>
      <c r="C3281" s="9"/>
      <c r="D3281" s="9"/>
      <c r="E3281" s="9"/>
      <c r="F3281" s="9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  <c r="V3281" s="5"/>
      <c r="W3281" s="5"/>
      <c r="X3281" s="5"/>
      <c r="Y3281" s="5"/>
      <c r="Z3281" s="5"/>
      <c r="AA3281" s="5"/>
      <c r="AB3281" s="5"/>
      <c r="AC3281" s="5"/>
      <c r="AD3281" s="5"/>
      <c r="AE3281" s="5"/>
      <c r="AF3281" s="5"/>
      <c r="AG3281" s="5"/>
      <c r="AH3281" s="5"/>
      <c r="AI3281" s="5"/>
      <c r="AJ3281" s="5"/>
      <c r="AK3281" s="5"/>
      <c r="AL3281" s="5"/>
      <c r="AM3281" s="5"/>
      <c r="AN3281" s="5"/>
      <c r="AO3281" s="5"/>
      <c r="AP3281" s="5"/>
      <c r="AQ3281" s="5"/>
      <c r="AR3281" s="5"/>
      <c r="AS3281" s="5"/>
      <c r="AT3281" s="5"/>
      <c r="AU3281" s="5"/>
      <c r="AV3281" s="28"/>
      <c r="AW3281" s="28"/>
    </row>
    <row r="3282" spans="2:49" ht="15.6" x14ac:dyDescent="0.3">
      <c r="B3282" s="9"/>
      <c r="C3282" s="9"/>
      <c r="D3282" s="9"/>
      <c r="E3282" s="9"/>
      <c r="F3282" s="9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  <c r="V3282" s="5"/>
      <c r="W3282" s="5"/>
      <c r="X3282" s="5"/>
      <c r="Y3282" s="5"/>
      <c r="Z3282" s="5"/>
      <c r="AA3282" s="5"/>
      <c r="AB3282" s="5"/>
      <c r="AC3282" s="5"/>
      <c r="AD3282" s="5"/>
      <c r="AE3282" s="5"/>
      <c r="AF3282" s="5"/>
      <c r="AG3282" s="5"/>
      <c r="AH3282" s="5"/>
      <c r="AI3282" s="5"/>
      <c r="AJ3282" s="5"/>
      <c r="AK3282" s="5"/>
      <c r="AL3282" s="5"/>
      <c r="AM3282" s="5"/>
      <c r="AN3282" s="5"/>
      <c r="AO3282" s="5"/>
      <c r="AP3282" s="5"/>
      <c r="AQ3282" s="5"/>
      <c r="AR3282" s="5"/>
      <c r="AS3282" s="5"/>
      <c r="AT3282" s="5"/>
      <c r="AU3282" s="5"/>
      <c r="AV3282" s="28"/>
      <c r="AW3282" s="28"/>
    </row>
    <row r="3283" spans="2:49" ht="15.6" x14ac:dyDescent="0.3">
      <c r="B3283" s="9"/>
      <c r="C3283" s="9"/>
      <c r="D3283" s="9"/>
      <c r="E3283" s="9"/>
      <c r="F3283" s="9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  <c r="V3283" s="5"/>
      <c r="W3283" s="5"/>
      <c r="X3283" s="5"/>
      <c r="Y3283" s="5"/>
      <c r="Z3283" s="5"/>
      <c r="AA3283" s="5"/>
      <c r="AB3283" s="5"/>
      <c r="AC3283" s="5"/>
      <c r="AD3283" s="5"/>
      <c r="AE3283" s="5"/>
      <c r="AF3283" s="5"/>
      <c r="AG3283" s="5"/>
      <c r="AH3283" s="5"/>
      <c r="AI3283" s="5"/>
      <c r="AJ3283" s="5"/>
      <c r="AK3283" s="5"/>
      <c r="AL3283" s="5"/>
      <c r="AM3283" s="5"/>
      <c r="AN3283" s="5"/>
      <c r="AO3283" s="5"/>
      <c r="AP3283" s="5"/>
      <c r="AQ3283" s="5"/>
      <c r="AR3283" s="5"/>
      <c r="AS3283" s="5"/>
      <c r="AT3283" s="5"/>
      <c r="AU3283" s="5"/>
      <c r="AV3283" s="28"/>
      <c r="AW3283" s="28"/>
    </row>
    <row r="3284" spans="2:49" ht="15.6" x14ac:dyDescent="0.3">
      <c r="B3284" s="9"/>
      <c r="C3284" s="9"/>
      <c r="D3284" s="9"/>
      <c r="E3284" s="9"/>
      <c r="F3284" s="9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  <c r="V3284" s="5"/>
      <c r="W3284" s="5"/>
      <c r="X3284" s="5"/>
      <c r="Y3284" s="5"/>
      <c r="Z3284" s="5"/>
      <c r="AA3284" s="5"/>
      <c r="AB3284" s="5"/>
      <c r="AC3284" s="5"/>
      <c r="AD3284" s="5"/>
      <c r="AE3284" s="5"/>
      <c r="AF3284" s="5"/>
      <c r="AG3284" s="5"/>
      <c r="AH3284" s="5"/>
      <c r="AI3284" s="5"/>
      <c r="AJ3284" s="5"/>
      <c r="AK3284" s="5"/>
      <c r="AL3284" s="5"/>
      <c r="AM3284" s="5"/>
      <c r="AN3284" s="5"/>
      <c r="AO3284" s="5"/>
      <c r="AP3284" s="5"/>
      <c r="AQ3284" s="5"/>
      <c r="AR3284" s="5"/>
      <c r="AS3284" s="5"/>
      <c r="AT3284" s="5"/>
      <c r="AU3284" s="5"/>
      <c r="AV3284" s="28"/>
      <c r="AW3284" s="28"/>
    </row>
    <row r="3285" spans="2:49" ht="15.6" x14ac:dyDescent="0.3">
      <c r="B3285" s="9"/>
      <c r="C3285" s="9"/>
      <c r="D3285" s="9"/>
      <c r="E3285" s="9"/>
      <c r="F3285" s="9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  <c r="V3285" s="5"/>
      <c r="W3285" s="5"/>
      <c r="X3285" s="5"/>
      <c r="Y3285" s="5"/>
      <c r="Z3285" s="5"/>
      <c r="AA3285" s="5"/>
      <c r="AB3285" s="5"/>
      <c r="AC3285" s="5"/>
      <c r="AD3285" s="5"/>
      <c r="AE3285" s="5"/>
      <c r="AF3285" s="5"/>
      <c r="AG3285" s="5"/>
      <c r="AH3285" s="5"/>
      <c r="AI3285" s="5"/>
      <c r="AJ3285" s="5"/>
      <c r="AK3285" s="5"/>
      <c r="AL3285" s="5"/>
      <c r="AM3285" s="5"/>
      <c r="AN3285" s="5"/>
      <c r="AO3285" s="5"/>
      <c r="AP3285" s="5"/>
      <c r="AQ3285" s="5"/>
      <c r="AR3285" s="5"/>
      <c r="AS3285" s="5"/>
      <c r="AT3285" s="5"/>
      <c r="AU3285" s="5"/>
      <c r="AV3285" s="28"/>
      <c r="AW3285" s="28"/>
    </row>
    <row r="3286" spans="2:49" ht="15.6" x14ac:dyDescent="0.3">
      <c r="B3286" s="9"/>
      <c r="C3286" s="9"/>
      <c r="D3286" s="9"/>
      <c r="E3286" s="9"/>
      <c r="F3286" s="9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  <c r="V3286" s="5"/>
      <c r="W3286" s="5"/>
      <c r="X3286" s="5"/>
      <c r="Y3286" s="5"/>
      <c r="Z3286" s="5"/>
      <c r="AA3286" s="5"/>
      <c r="AB3286" s="5"/>
      <c r="AC3286" s="5"/>
      <c r="AD3286" s="5"/>
      <c r="AE3286" s="5"/>
      <c r="AF3286" s="5"/>
      <c r="AG3286" s="5"/>
      <c r="AH3286" s="5"/>
      <c r="AI3286" s="5"/>
      <c r="AJ3286" s="5"/>
      <c r="AK3286" s="5"/>
      <c r="AL3286" s="5"/>
      <c r="AM3286" s="5"/>
      <c r="AN3286" s="5"/>
      <c r="AO3286" s="5"/>
      <c r="AP3286" s="5"/>
      <c r="AQ3286" s="5"/>
      <c r="AR3286" s="5"/>
      <c r="AS3286" s="5"/>
      <c r="AT3286" s="5"/>
      <c r="AU3286" s="5"/>
      <c r="AV3286" s="28"/>
      <c r="AW3286" s="28"/>
    </row>
    <row r="3287" spans="2:49" ht="15.6" x14ac:dyDescent="0.3">
      <c r="B3287" s="9"/>
      <c r="C3287" s="9"/>
      <c r="D3287" s="9"/>
      <c r="E3287" s="9"/>
      <c r="F3287" s="9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  <c r="V3287" s="5"/>
      <c r="W3287" s="5"/>
      <c r="X3287" s="5"/>
      <c r="Y3287" s="5"/>
      <c r="Z3287" s="5"/>
      <c r="AA3287" s="5"/>
      <c r="AB3287" s="5"/>
      <c r="AC3287" s="5"/>
      <c r="AD3287" s="5"/>
      <c r="AE3287" s="5"/>
      <c r="AF3287" s="5"/>
      <c r="AG3287" s="5"/>
      <c r="AH3287" s="5"/>
      <c r="AI3287" s="5"/>
      <c r="AJ3287" s="5"/>
      <c r="AK3287" s="5"/>
      <c r="AL3287" s="5"/>
      <c r="AM3287" s="5"/>
      <c r="AN3287" s="5"/>
      <c r="AO3287" s="5"/>
      <c r="AP3287" s="5"/>
      <c r="AQ3287" s="5"/>
      <c r="AR3287" s="5"/>
      <c r="AS3287" s="5"/>
      <c r="AT3287" s="5"/>
      <c r="AU3287" s="5"/>
      <c r="AV3287" s="28"/>
      <c r="AW3287" s="28"/>
    </row>
    <row r="3288" spans="2:49" ht="15.6" x14ac:dyDescent="0.3">
      <c r="B3288" s="9"/>
      <c r="C3288" s="9"/>
      <c r="D3288" s="9"/>
      <c r="E3288" s="9"/>
      <c r="F3288" s="9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  <c r="V3288" s="5"/>
      <c r="W3288" s="5"/>
      <c r="X3288" s="5"/>
      <c r="Y3288" s="5"/>
      <c r="Z3288" s="5"/>
      <c r="AA3288" s="5"/>
      <c r="AB3288" s="5"/>
      <c r="AC3288" s="5"/>
      <c r="AD3288" s="5"/>
      <c r="AE3288" s="5"/>
      <c r="AF3288" s="5"/>
      <c r="AG3288" s="5"/>
      <c r="AH3288" s="5"/>
      <c r="AI3288" s="5"/>
      <c r="AJ3288" s="5"/>
      <c r="AK3288" s="5"/>
      <c r="AL3288" s="5"/>
      <c r="AM3288" s="5"/>
      <c r="AN3288" s="5"/>
      <c r="AO3288" s="5"/>
      <c r="AP3288" s="5"/>
      <c r="AQ3288" s="5"/>
      <c r="AR3288" s="5"/>
      <c r="AS3288" s="5"/>
      <c r="AT3288" s="5"/>
      <c r="AU3288" s="5"/>
      <c r="AV3288" s="28"/>
      <c r="AW3288" s="28"/>
    </row>
    <row r="3289" spans="2:49" ht="15.6" x14ac:dyDescent="0.3">
      <c r="B3289" s="9"/>
      <c r="C3289" s="9"/>
      <c r="D3289" s="9"/>
      <c r="E3289" s="9"/>
      <c r="F3289" s="9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  <c r="V3289" s="5"/>
      <c r="W3289" s="5"/>
      <c r="X3289" s="5"/>
      <c r="Y3289" s="5"/>
      <c r="Z3289" s="5"/>
      <c r="AA3289" s="5"/>
      <c r="AB3289" s="5"/>
      <c r="AC3289" s="5"/>
      <c r="AD3289" s="5"/>
      <c r="AE3289" s="5"/>
      <c r="AF3289" s="5"/>
      <c r="AG3289" s="5"/>
      <c r="AH3289" s="5"/>
      <c r="AI3289" s="5"/>
      <c r="AJ3289" s="5"/>
      <c r="AK3289" s="5"/>
      <c r="AL3289" s="5"/>
      <c r="AM3289" s="5"/>
      <c r="AN3289" s="5"/>
      <c r="AO3289" s="5"/>
      <c r="AP3289" s="5"/>
      <c r="AQ3289" s="5"/>
      <c r="AR3289" s="5"/>
      <c r="AS3289" s="5"/>
      <c r="AT3289" s="5"/>
      <c r="AU3289" s="5"/>
      <c r="AV3289" s="28"/>
      <c r="AW3289" s="28"/>
    </row>
    <row r="3290" spans="2:49" ht="15.6" x14ac:dyDescent="0.3">
      <c r="B3290" s="9"/>
      <c r="C3290" s="9"/>
      <c r="D3290" s="9"/>
      <c r="E3290" s="9"/>
      <c r="F3290" s="9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  <c r="V3290" s="5"/>
      <c r="W3290" s="5"/>
      <c r="X3290" s="5"/>
      <c r="Y3290" s="5"/>
      <c r="Z3290" s="5"/>
      <c r="AA3290" s="5"/>
      <c r="AB3290" s="5"/>
      <c r="AC3290" s="5"/>
      <c r="AD3290" s="5"/>
      <c r="AE3290" s="5"/>
      <c r="AF3290" s="5"/>
      <c r="AG3290" s="5"/>
      <c r="AH3290" s="5"/>
      <c r="AI3290" s="5"/>
      <c r="AJ3290" s="5"/>
      <c r="AK3290" s="5"/>
      <c r="AL3290" s="5"/>
      <c r="AM3290" s="5"/>
      <c r="AN3290" s="5"/>
      <c r="AO3290" s="5"/>
      <c r="AP3290" s="5"/>
      <c r="AQ3290" s="5"/>
      <c r="AR3290" s="5"/>
      <c r="AS3290" s="5"/>
      <c r="AT3290" s="5"/>
      <c r="AU3290" s="5"/>
      <c r="AV3290" s="28"/>
      <c r="AW3290" s="28"/>
    </row>
    <row r="3291" spans="2:49" ht="15.6" x14ac:dyDescent="0.3">
      <c r="B3291" s="9"/>
      <c r="C3291" s="9"/>
      <c r="D3291" s="9"/>
      <c r="E3291" s="9"/>
      <c r="F3291" s="9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5"/>
      <c r="Z3291" s="5"/>
      <c r="AA3291" s="5"/>
      <c r="AB3291" s="5"/>
      <c r="AC3291" s="5"/>
      <c r="AD3291" s="5"/>
      <c r="AE3291" s="5"/>
      <c r="AF3291" s="5"/>
      <c r="AG3291" s="5"/>
      <c r="AH3291" s="5"/>
      <c r="AI3291" s="5"/>
      <c r="AJ3291" s="5"/>
      <c r="AK3291" s="5"/>
      <c r="AL3291" s="5"/>
      <c r="AM3291" s="5"/>
      <c r="AN3291" s="5"/>
      <c r="AO3291" s="5"/>
      <c r="AP3291" s="5"/>
      <c r="AQ3291" s="5"/>
      <c r="AR3291" s="5"/>
      <c r="AS3291" s="5"/>
      <c r="AT3291" s="5"/>
      <c r="AU3291" s="5"/>
      <c r="AV3291" s="28"/>
      <c r="AW3291" s="28"/>
    </row>
    <row r="3292" spans="2:49" ht="15.6" x14ac:dyDescent="0.3">
      <c r="B3292" s="9"/>
      <c r="C3292" s="9"/>
      <c r="D3292" s="9"/>
      <c r="E3292" s="9"/>
      <c r="F3292" s="9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  <c r="V3292" s="5"/>
      <c r="W3292" s="5"/>
      <c r="X3292" s="5"/>
      <c r="Y3292" s="5"/>
      <c r="Z3292" s="5"/>
      <c r="AA3292" s="5"/>
      <c r="AB3292" s="5"/>
      <c r="AC3292" s="5"/>
      <c r="AD3292" s="5"/>
      <c r="AE3292" s="5"/>
      <c r="AF3292" s="5"/>
      <c r="AG3292" s="5"/>
      <c r="AH3292" s="5"/>
      <c r="AI3292" s="5"/>
      <c r="AJ3292" s="5"/>
      <c r="AK3292" s="5"/>
      <c r="AL3292" s="5"/>
      <c r="AM3292" s="5"/>
      <c r="AN3292" s="5"/>
      <c r="AO3292" s="5"/>
      <c r="AP3292" s="5"/>
      <c r="AQ3292" s="5"/>
      <c r="AR3292" s="5"/>
      <c r="AS3292" s="5"/>
      <c r="AT3292" s="5"/>
      <c r="AU3292" s="5"/>
      <c r="AV3292" s="28"/>
      <c r="AW3292" s="28"/>
    </row>
    <row r="3293" spans="2:49" ht="15.6" x14ac:dyDescent="0.3">
      <c r="B3293" s="9"/>
      <c r="C3293" s="9"/>
      <c r="D3293" s="9"/>
      <c r="E3293" s="9"/>
      <c r="F3293" s="9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  <c r="V3293" s="5"/>
      <c r="W3293" s="5"/>
      <c r="X3293" s="5"/>
      <c r="Y3293" s="5"/>
      <c r="Z3293" s="5"/>
      <c r="AA3293" s="5"/>
      <c r="AB3293" s="5"/>
      <c r="AC3293" s="5"/>
      <c r="AD3293" s="5"/>
      <c r="AE3293" s="5"/>
      <c r="AF3293" s="5"/>
      <c r="AG3293" s="5"/>
      <c r="AH3293" s="5"/>
      <c r="AI3293" s="5"/>
      <c r="AJ3293" s="5"/>
      <c r="AK3293" s="5"/>
      <c r="AL3293" s="5"/>
      <c r="AM3293" s="5"/>
      <c r="AN3293" s="5"/>
      <c r="AO3293" s="5"/>
      <c r="AP3293" s="5"/>
      <c r="AQ3293" s="5"/>
      <c r="AR3293" s="5"/>
      <c r="AS3293" s="5"/>
      <c r="AT3293" s="5"/>
      <c r="AU3293" s="5"/>
      <c r="AV3293" s="28"/>
      <c r="AW3293" s="28"/>
    </row>
    <row r="3294" spans="2:49" ht="15.6" x14ac:dyDescent="0.3">
      <c r="B3294" s="9"/>
      <c r="C3294" s="9"/>
      <c r="D3294" s="9"/>
      <c r="E3294" s="9"/>
      <c r="F3294" s="9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  <c r="V3294" s="5"/>
      <c r="W3294" s="5"/>
      <c r="X3294" s="5"/>
      <c r="Y3294" s="5"/>
      <c r="Z3294" s="5"/>
      <c r="AA3294" s="5"/>
      <c r="AB3294" s="5"/>
      <c r="AC3294" s="5"/>
      <c r="AD3294" s="5"/>
      <c r="AE3294" s="5"/>
      <c r="AF3294" s="5"/>
      <c r="AG3294" s="5"/>
      <c r="AH3294" s="5"/>
      <c r="AI3294" s="5"/>
      <c r="AJ3294" s="5"/>
      <c r="AK3294" s="5"/>
      <c r="AL3294" s="5"/>
      <c r="AM3294" s="5"/>
      <c r="AN3294" s="5"/>
      <c r="AO3294" s="5"/>
      <c r="AP3294" s="5"/>
      <c r="AQ3294" s="5"/>
      <c r="AR3294" s="5"/>
      <c r="AS3294" s="5"/>
      <c r="AT3294" s="5"/>
      <c r="AU3294" s="5"/>
      <c r="AV3294" s="28"/>
      <c r="AW3294" s="28"/>
    </row>
    <row r="3295" spans="2:49" ht="15.6" x14ac:dyDescent="0.3">
      <c r="B3295" s="9"/>
      <c r="C3295" s="9"/>
      <c r="D3295" s="9"/>
      <c r="E3295" s="9"/>
      <c r="F3295" s="9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  <c r="V3295" s="5"/>
      <c r="W3295" s="5"/>
      <c r="X3295" s="5"/>
      <c r="Y3295" s="5"/>
      <c r="Z3295" s="5"/>
      <c r="AA3295" s="5"/>
      <c r="AB3295" s="5"/>
      <c r="AC3295" s="5"/>
      <c r="AD3295" s="5"/>
      <c r="AE3295" s="5"/>
      <c r="AF3295" s="5"/>
      <c r="AG3295" s="5"/>
      <c r="AH3295" s="5"/>
      <c r="AI3295" s="5"/>
      <c r="AJ3295" s="5"/>
      <c r="AK3295" s="5"/>
      <c r="AL3295" s="5"/>
      <c r="AM3295" s="5"/>
      <c r="AN3295" s="5"/>
      <c r="AO3295" s="5"/>
      <c r="AP3295" s="5"/>
      <c r="AQ3295" s="5"/>
      <c r="AR3295" s="5"/>
      <c r="AS3295" s="5"/>
      <c r="AT3295" s="5"/>
      <c r="AU3295" s="5"/>
      <c r="AV3295" s="28"/>
      <c r="AW3295" s="28"/>
    </row>
    <row r="3296" spans="2:49" ht="15.6" x14ac:dyDescent="0.3">
      <c r="B3296" s="9"/>
      <c r="C3296" s="9"/>
      <c r="D3296" s="9"/>
      <c r="E3296" s="9"/>
      <c r="F3296" s="9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  <c r="V3296" s="5"/>
      <c r="W3296" s="5"/>
      <c r="X3296" s="5"/>
      <c r="Y3296" s="5"/>
      <c r="Z3296" s="5"/>
      <c r="AA3296" s="5"/>
      <c r="AB3296" s="5"/>
      <c r="AC3296" s="5"/>
      <c r="AD3296" s="5"/>
      <c r="AE3296" s="5"/>
      <c r="AF3296" s="5"/>
      <c r="AG3296" s="5"/>
      <c r="AH3296" s="5"/>
      <c r="AI3296" s="5"/>
      <c r="AJ3296" s="5"/>
      <c r="AK3296" s="5"/>
      <c r="AL3296" s="5"/>
      <c r="AM3296" s="5"/>
      <c r="AN3296" s="5"/>
      <c r="AO3296" s="5"/>
      <c r="AP3296" s="5"/>
      <c r="AQ3296" s="5"/>
      <c r="AR3296" s="5"/>
      <c r="AS3296" s="5"/>
      <c r="AT3296" s="5"/>
      <c r="AU3296" s="5"/>
      <c r="AV3296" s="28"/>
      <c r="AW3296" s="28"/>
    </row>
    <row r="3297" spans="2:49" ht="15.6" x14ac:dyDescent="0.3">
      <c r="B3297" s="9"/>
      <c r="C3297" s="9"/>
      <c r="D3297" s="9"/>
      <c r="E3297" s="9"/>
      <c r="F3297" s="9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  <c r="V3297" s="5"/>
      <c r="W3297" s="5"/>
      <c r="X3297" s="5"/>
      <c r="Y3297" s="5"/>
      <c r="Z3297" s="5"/>
      <c r="AA3297" s="5"/>
      <c r="AB3297" s="5"/>
      <c r="AC3297" s="5"/>
      <c r="AD3297" s="5"/>
      <c r="AE3297" s="5"/>
      <c r="AF3297" s="5"/>
      <c r="AG3297" s="5"/>
      <c r="AH3297" s="5"/>
      <c r="AI3297" s="5"/>
      <c r="AJ3297" s="5"/>
      <c r="AK3297" s="5"/>
      <c r="AL3297" s="5"/>
      <c r="AM3297" s="5"/>
      <c r="AN3297" s="5"/>
      <c r="AO3297" s="5"/>
      <c r="AP3297" s="5"/>
      <c r="AQ3297" s="5"/>
      <c r="AR3297" s="5"/>
      <c r="AS3297" s="5"/>
      <c r="AT3297" s="5"/>
      <c r="AU3297" s="5"/>
      <c r="AV3297" s="28"/>
      <c r="AW3297" s="28"/>
    </row>
    <row r="3298" spans="2:49" ht="15.6" x14ac:dyDescent="0.3">
      <c r="B3298" s="9"/>
      <c r="C3298" s="9"/>
      <c r="D3298" s="9"/>
      <c r="E3298" s="9"/>
      <c r="F3298" s="9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  <c r="V3298" s="5"/>
      <c r="W3298" s="5"/>
      <c r="X3298" s="5"/>
      <c r="Y3298" s="5"/>
      <c r="Z3298" s="5"/>
      <c r="AA3298" s="5"/>
      <c r="AB3298" s="5"/>
      <c r="AC3298" s="5"/>
      <c r="AD3298" s="5"/>
      <c r="AE3298" s="5"/>
      <c r="AF3298" s="5"/>
      <c r="AG3298" s="5"/>
      <c r="AH3298" s="5"/>
      <c r="AI3298" s="5"/>
      <c r="AJ3298" s="5"/>
      <c r="AK3298" s="5"/>
      <c r="AL3298" s="5"/>
      <c r="AM3298" s="5"/>
      <c r="AN3298" s="5"/>
      <c r="AO3298" s="5"/>
      <c r="AP3298" s="5"/>
      <c r="AQ3298" s="5"/>
      <c r="AR3298" s="5"/>
      <c r="AS3298" s="5"/>
      <c r="AT3298" s="5"/>
      <c r="AU3298" s="5"/>
      <c r="AV3298" s="28"/>
      <c r="AW3298" s="28"/>
    </row>
    <row r="3299" spans="2:49" ht="15.6" x14ac:dyDescent="0.3">
      <c r="B3299" s="9"/>
      <c r="C3299" s="9"/>
      <c r="D3299" s="9"/>
      <c r="E3299" s="9"/>
      <c r="F3299" s="9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  <c r="V3299" s="5"/>
      <c r="W3299" s="5"/>
      <c r="X3299" s="5"/>
      <c r="Y3299" s="5"/>
      <c r="Z3299" s="5"/>
      <c r="AA3299" s="5"/>
      <c r="AB3299" s="5"/>
      <c r="AC3299" s="5"/>
      <c r="AD3299" s="5"/>
      <c r="AE3299" s="5"/>
      <c r="AF3299" s="5"/>
      <c r="AG3299" s="5"/>
      <c r="AH3299" s="5"/>
      <c r="AI3299" s="5"/>
      <c r="AJ3299" s="5"/>
      <c r="AK3299" s="5"/>
      <c r="AL3299" s="5"/>
      <c r="AM3299" s="5"/>
      <c r="AN3299" s="5"/>
      <c r="AO3299" s="5"/>
      <c r="AP3299" s="5"/>
      <c r="AQ3299" s="5"/>
      <c r="AR3299" s="5"/>
      <c r="AS3299" s="5"/>
      <c r="AT3299" s="5"/>
      <c r="AU3299" s="5"/>
      <c r="AV3299" s="28"/>
      <c r="AW3299" s="28"/>
    </row>
    <row r="3300" spans="2:49" ht="15.6" x14ac:dyDescent="0.3">
      <c r="B3300" s="9"/>
      <c r="C3300" s="9"/>
      <c r="D3300" s="9"/>
      <c r="E3300" s="9"/>
      <c r="F3300" s="9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  <c r="V3300" s="5"/>
      <c r="W3300" s="5"/>
      <c r="X3300" s="5"/>
      <c r="Y3300" s="5"/>
      <c r="Z3300" s="5"/>
      <c r="AA3300" s="5"/>
      <c r="AB3300" s="5"/>
      <c r="AC3300" s="5"/>
      <c r="AD3300" s="5"/>
      <c r="AE3300" s="5"/>
      <c r="AF3300" s="5"/>
      <c r="AG3300" s="5"/>
      <c r="AH3300" s="5"/>
      <c r="AI3300" s="5"/>
      <c r="AJ3300" s="5"/>
      <c r="AK3300" s="5"/>
      <c r="AL3300" s="5"/>
      <c r="AM3300" s="5"/>
      <c r="AN3300" s="5"/>
      <c r="AO3300" s="5"/>
      <c r="AP3300" s="5"/>
      <c r="AQ3300" s="5"/>
      <c r="AR3300" s="5"/>
      <c r="AS3300" s="5"/>
      <c r="AT3300" s="5"/>
      <c r="AU3300" s="5"/>
      <c r="AV3300" s="28"/>
      <c r="AW3300" s="28"/>
    </row>
    <row r="3301" spans="2:49" ht="15.6" x14ac:dyDescent="0.3">
      <c r="B3301" s="9"/>
      <c r="C3301" s="9"/>
      <c r="D3301" s="9"/>
      <c r="E3301" s="9"/>
      <c r="F3301" s="9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  <c r="V3301" s="5"/>
      <c r="W3301" s="5"/>
      <c r="X3301" s="5"/>
      <c r="Y3301" s="5"/>
      <c r="Z3301" s="5"/>
      <c r="AA3301" s="5"/>
      <c r="AB3301" s="5"/>
      <c r="AC3301" s="5"/>
      <c r="AD3301" s="5"/>
      <c r="AE3301" s="5"/>
      <c r="AF3301" s="5"/>
      <c r="AG3301" s="5"/>
      <c r="AH3301" s="5"/>
      <c r="AI3301" s="5"/>
      <c r="AJ3301" s="5"/>
      <c r="AK3301" s="5"/>
      <c r="AL3301" s="5"/>
      <c r="AM3301" s="5"/>
      <c r="AN3301" s="5"/>
      <c r="AO3301" s="5"/>
      <c r="AP3301" s="5"/>
      <c r="AQ3301" s="5"/>
      <c r="AR3301" s="5"/>
      <c r="AS3301" s="5"/>
      <c r="AT3301" s="5"/>
      <c r="AU3301" s="5"/>
      <c r="AV3301" s="28"/>
      <c r="AW3301" s="28"/>
    </row>
    <row r="3302" spans="2:49" ht="15.6" x14ac:dyDescent="0.3">
      <c r="B3302" s="9"/>
      <c r="C3302" s="9"/>
      <c r="D3302" s="9"/>
      <c r="E3302" s="9"/>
      <c r="F3302" s="9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  <c r="V3302" s="5"/>
      <c r="W3302" s="5"/>
      <c r="X3302" s="5"/>
      <c r="Y3302" s="5"/>
      <c r="Z3302" s="5"/>
      <c r="AA3302" s="5"/>
      <c r="AB3302" s="5"/>
      <c r="AC3302" s="5"/>
      <c r="AD3302" s="5"/>
      <c r="AE3302" s="5"/>
      <c r="AF3302" s="5"/>
      <c r="AG3302" s="5"/>
      <c r="AH3302" s="5"/>
      <c r="AI3302" s="5"/>
      <c r="AJ3302" s="5"/>
      <c r="AK3302" s="5"/>
      <c r="AL3302" s="5"/>
      <c r="AM3302" s="5"/>
      <c r="AN3302" s="5"/>
      <c r="AO3302" s="5"/>
      <c r="AP3302" s="5"/>
      <c r="AQ3302" s="5"/>
      <c r="AR3302" s="5"/>
      <c r="AS3302" s="5"/>
      <c r="AT3302" s="5"/>
      <c r="AU3302" s="5"/>
      <c r="AV3302" s="28"/>
      <c r="AW3302" s="28"/>
    </row>
    <row r="3303" spans="2:49" ht="15.6" x14ac:dyDescent="0.3">
      <c r="B3303" s="9"/>
      <c r="C3303" s="9"/>
      <c r="D3303" s="9"/>
      <c r="E3303" s="9"/>
      <c r="F3303" s="9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  <c r="V3303" s="5"/>
      <c r="W3303" s="5"/>
      <c r="X3303" s="5"/>
      <c r="Y3303" s="5"/>
      <c r="Z3303" s="5"/>
      <c r="AA3303" s="5"/>
      <c r="AB3303" s="5"/>
      <c r="AC3303" s="5"/>
      <c r="AD3303" s="5"/>
      <c r="AE3303" s="5"/>
      <c r="AF3303" s="5"/>
      <c r="AG3303" s="5"/>
      <c r="AH3303" s="5"/>
      <c r="AI3303" s="5"/>
      <c r="AJ3303" s="5"/>
      <c r="AK3303" s="5"/>
      <c r="AL3303" s="5"/>
      <c r="AM3303" s="5"/>
      <c r="AN3303" s="5"/>
      <c r="AO3303" s="5"/>
      <c r="AP3303" s="5"/>
      <c r="AQ3303" s="5"/>
      <c r="AR3303" s="5"/>
      <c r="AS3303" s="5"/>
      <c r="AT3303" s="5"/>
      <c r="AU3303" s="5"/>
      <c r="AV3303" s="28"/>
      <c r="AW3303" s="28"/>
    </row>
    <row r="3304" spans="2:49" ht="15.6" x14ac:dyDescent="0.3">
      <c r="B3304" s="9"/>
      <c r="C3304" s="9"/>
      <c r="D3304" s="9"/>
      <c r="E3304" s="9"/>
      <c r="F3304" s="9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  <c r="V3304" s="5"/>
      <c r="W3304" s="5"/>
      <c r="X3304" s="5"/>
      <c r="Y3304" s="5"/>
      <c r="Z3304" s="5"/>
      <c r="AA3304" s="5"/>
      <c r="AB3304" s="5"/>
      <c r="AC3304" s="5"/>
      <c r="AD3304" s="5"/>
      <c r="AE3304" s="5"/>
      <c r="AF3304" s="5"/>
      <c r="AG3304" s="5"/>
      <c r="AH3304" s="5"/>
      <c r="AI3304" s="5"/>
      <c r="AJ3304" s="5"/>
      <c r="AK3304" s="5"/>
      <c r="AL3304" s="5"/>
      <c r="AM3304" s="5"/>
      <c r="AN3304" s="5"/>
      <c r="AO3304" s="5"/>
      <c r="AP3304" s="5"/>
      <c r="AQ3304" s="5"/>
      <c r="AR3304" s="5"/>
      <c r="AS3304" s="5"/>
      <c r="AT3304" s="5"/>
      <c r="AU3304" s="5"/>
      <c r="AV3304" s="28"/>
      <c r="AW3304" s="28"/>
    </row>
    <row r="3305" spans="2:49" ht="15.6" x14ac:dyDescent="0.3">
      <c r="B3305" s="9"/>
      <c r="C3305" s="9"/>
      <c r="D3305" s="9"/>
      <c r="E3305" s="9"/>
      <c r="F3305" s="9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  <c r="V3305" s="5"/>
      <c r="W3305" s="5"/>
      <c r="X3305" s="5"/>
      <c r="Y3305" s="5"/>
      <c r="Z3305" s="5"/>
      <c r="AA3305" s="5"/>
      <c r="AB3305" s="5"/>
      <c r="AC3305" s="5"/>
      <c r="AD3305" s="5"/>
      <c r="AE3305" s="5"/>
      <c r="AF3305" s="5"/>
      <c r="AG3305" s="5"/>
      <c r="AH3305" s="5"/>
      <c r="AI3305" s="5"/>
      <c r="AJ3305" s="5"/>
      <c r="AK3305" s="5"/>
      <c r="AL3305" s="5"/>
      <c r="AM3305" s="5"/>
      <c r="AN3305" s="5"/>
      <c r="AO3305" s="5"/>
      <c r="AP3305" s="5"/>
      <c r="AQ3305" s="5"/>
      <c r="AR3305" s="5"/>
      <c r="AS3305" s="5"/>
      <c r="AT3305" s="5"/>
      <c r="AU3305" s="5"/>
      <c r="AV3305" s="28"/>
      <c r="AW3305" s="28"/>
    </row>
    <row r="3306" spans="2:49" ht="15.6" x14ac:dyDescent="0.3">
      <c r="B3306" s="9"/>
      <c r="C3306" s="9"/>
      <c r="D3306" s="9"/>
      <c r="E3306" s="9"/>
      <c r="F3306" s="9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  <c r="V3306" s="5"/>
      <c r="W3306" s="5"/>
      <c r="X3306" s="5"/>
      <c r="Y3306" s="5"/>
      <c r="Z3306" s="5"/>
      <c r="AA3306" s="5"/>
      <c r="AB3306" s="5"/>
      <c r="AC3306" s="5"/>
      <c r="AD3306" s="5"/>
      <c r="AE3306" s="5"/>
      <c r="AF3306" s="5"/>
      <c r="AG3306" s="5"/>
      <c r="AH3306" s="5"/>
      <c r="AI3306" s="5"/>
      <c r="AJ3306" s="5"/>
      <c r="AK3306" s="5"/>
      <c r="AL3306" s="5"/>
      <c r="AM3306" s="5"/>
      <c r="AN3306" s="5"/>
      <c r="AO3306" s="5"/>
      <c r="AP3306" s="5"/>
      <c r="AQ3306" s="5"/>
      <c r="AR3306" s="5"/>
      <c r="AS3306" s="5"/>
      <c r="AT3306" s="5"/>
      <c r="AU3306" s="5"/>
      <c r="AV3306" s="28"/>
      <c r="AW3306" s="28"/>
    </row>
    <row r="3307" spans="2:49" ht="15.6" x14ac:dyDescent="0.3">
      <c r="B3307" s="9"/>
      <c r="C3307" s="9"/>
      <c r="D3307" s="9"/>
      <c r="E3307" s="9"/>
      <c r="F3307" s="9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  <c r="V3307" s="5"/>
      <c r="W3307" s="5"/>
      <c r="X3307" s="5"/>
      <c r="Y3307" s="5"/>
      <c r="Z3307" s="5"/>
      <c r="AA3307" s="5"/>
      <c r="AB3307" s="5"/>
      <c r="AC3307" s="5"/>
      <c r="AD3307" s="5"/>
      <c r="AE3307" s="5"/>
      <c r="AF3307" s="5"/>
      <c r="AG3307" s="5"/>
      <c r="AH3307" s="5"/>
      <c r="AI3307" s="5"/>
      <c r="AJ3307" s="5"/>
      <c r="AK3307" s="5"/>
      <c r="AL3307" s="5"/>
      <c r="AM3307" s="5"/>
      <c r="AN3307" s="5"/>
      <c r="AO3307" s="5"/>
      <c r="AP3307" s="5"/>
      <c r="AQ3307" s="5"/>
      <c r="AR3307" s="5"/>
      <c r="AS3307" s="5"/>
      <c r="AT3307" s="5"/>
      <c r="AU3307" s="5"/>
      <c r="AV3307" s="28"/>
      <c r="AW3307" s="28"/>
    </row>
    <row r="3308" spans="2:49" ht="15.6" x14ac:dyDescent="0.3">
      <c r="B3308" s="9"/>
      <c r="C3308" s="9"/>
      <c r="D3308" s="9"/>
      <c r="E3308" s="9"/>
      <c r="F3308" s="9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  <c r="V3308" s="5"/>
      <c r="W3308" s="5"/>
      <c r="X3308" s="5"/>
      <c r="Y3308" s="5"/>
      <c r="Z3308" s="5"/>
      <c r="AA3308" s="5"/>
      <c r="AB3308" s="5"/>
      <c r="AC3308" s="5"/>
      <c r="AD3308" s="5"/>
      <c r="AE3308" s="5"/>
      <c r="AF3308" s="5"/>
      <c r="AG3308" s="5"/>
      <c r="AH3308" s="5"/>
      <c r="AI3308" s="5"/>
      <c r="AJ3308" s="5"/>
      <c r="AK3308" s="5"/>
      <c r="AL3308" s="5"/>
      <c r="AM3308" s="5"/>
      <c r="AN3308" s="5"/>
      <c r="AO3308" s="5"/>
      <c r="AP3308" s="5"/>
      <c r="AQ3308" s="5"/>
      <c r="AR3308" s="5"/>
      <c r="AS3308" s="5"/>
      <c r="AT3308" s="5"/>
      <c r="AU3308" s="5"/>
      <c r="AV3308" s="28"/>
      <c r="AW3308" s="28"/>
    </row>
    <row r="3309" spans="2:49" ht="15.6" x14ac:dyDescent="0.3">
      <c r="B3309" s="9"/>
      <c r="C3309" s="9"/>
      <c r="D3309" s="9"/>
      <c r="E3309" s="9"/>
      <c r="F3309" s="9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  <c r="V3309" s="5"/>
      <c r="W3309" s="5"/>
      <c r="X3309" s="5"/>
      <c r="Y3309" s="5"/>
      <c r="Z3309" s="5"/>
      <c r="AA3309" s="5"/>
      <c r="AB3309" s="5"/>
      <c r="AC3309" s="5"/>
      <c r="AD3309" s="5"/>
      <c r="AE3309" s="5"/>
      <c r="AF3309" s="5"/>
      <c r="AG3309" s="5"/>
      <c r="AH3309" s="5"/>
      <c r="AI3309" s="5"/>
      <c r="AJ3309" s="5"/>
      <c r="AK3309" s="5"/>
      <c r="AL3309" s="5"/>
      <c r="AM3309" s="5"/>
      <c r="AN3309" s="5"/>
      <c r="AO3309" s="5"/>
      <c r="AP3309" s="5"/>
      <c r="AQ3309" s="5"/>
      <c r="AR3309" s="5"/>
      <c r="AS3309" s="5"/>
      <c r="AT3309" s="5"/>
      <c r="AU3309" s="5"/>
      <c r="AV3309" s="28"/>
      <c r="AW3309" s="28"/>
    </row>
    <row r="3310" spans="2:49" ht="15.6" x14ac:dyDescent="0.3">
      <c r="B3310" s="9"/>
      <c r="C3310" s="9"/>
      <c r="D3310" s="9"/>
      <c r="E3310" s="9"/>
      <c r="F3310" s="9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  <c r="V3310" s="5"/>
      <c r="W3310" s="5"/>
      <c r="X3310" s="5"/>
      <c r="Y3310" s="5"/>
      <c r="Z3310" s="5"/>
      <c r="AA3310" s="5"/>
      <c r="AB3310" s="5"/>
      <c r="AC3310" s="5"/>
      <c r="AD3310" s="5"/>
      <c r="AE3310" s="5"/>
      <c r="AF3310" s="5"/>
      <c r="AG3310" s="5"/>
      <c r="AH3310" s="5"/>
      <c r="AI3310" s="5"/>
      <c r="AJ3310" s="5"/>
      <c r="AK3310" s="5"/>
      <c r="AL3310" s="5"/>
      <c r="AM3310" s="5"/>
      <c r="AN3310" s="5"/>
      <c r="AO3310" s="5"/>
      <c r="AP3310" s="5"/>
      <c r="AQ3310" s="5"/>
      <c r="AR3310" s="5"/>
      <c r="AS3310" s="5"/>
      <c r="AT3310" s="5"/>
      <c r="AU3310" s="5"/>
      <c r="AV3310" s="28"/>
      <c r="AW3310" s="28"/>
    </row>
    <row r="3311" spans="2:49" ht="15.6" x14ac:dyDescent="0.3">
      <c r="B3311" s="9"/>
      <c r="C3311" s="9"/>
      <c r="D3311" s="9"/>
      <c r="E3311" s="9"/>
      <c r="F3311" s="9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  <c r="V3311" s="5"/>
      <c r="W3311" s="5"/>
      <c r="X3311" s="5"/>
      <c r="Y3311" s="5"/>
      <c r="Z3311" s="5"/>
      <c r="AA3311" s="5"/>
      <c r="AB3311" s="5"/>
      <c r="AC3311" s="5"/>
      <c r="AD3311" s="5"/>
      <c r="AE3311" s="5"/>
      <c r="AF3311" s="5"/>
      <c r="AG3311" s="5"/>
      <c r="AH3311" s="5"/>
      <c r="AI3311" s="5"/>
      <c r="AJ3311" s="5"/>
      <c r="AK3311" s="5"/>
      <c r="AL3311" s="5"/>
      <c r="AM3311" s="5"/>
      <c r="AN3311" s="5"/>
      <c r="AO3311" s="5"/>
      <c r="AP3311" s="5"/>
      <c r="AQ3311" s="5"/>
      <c r="AR3311" s="5"/>
      <c r="AS3311" s="5"/>
      <c r="AT3311" s="5"/>
      <c r="AU3311" s="5"/>
      <c r="AV3311" s="28"/>
      <c r="AW3311" s="28"/>
    </row>
    <row r="3312" spans="2:49" ht="15.6" x14ac:dyDescent="0.3">
      <c r="B3312" s="9"/>
      <c r="C3312" s="9"/>
      <c r="D3312" s="9"/>
      <c r="E3312" s="9"/>
      <c r="F3312" s="9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  <c r="V3312" s="5"/>
      <c r="W3312" s="5"/>
      <c r="X3312" s="5"/>
      <c r="Y3312" s="5"/>
      <c r="Z3312" s="5"/>
      <c r="AA3312" s="5"/>
      <c r="AB3312" s="5"/>
      <c r="AC3312" s="5"/>
      <c r="AD3312" s="5"/>
      <c r="AE3312" s="5"/>
      <c r="AF3312" s="5"/>
      <c r="AG3312" s="5"/>
      <c r="AH3312" s="5"/>
      <c r="AI3312" s="5"/>
      <c r="AJ3312" s="5"/>
      <c r="AK3312" s="5"/>
      <c r="AL3312" s="5"/>
      <c r="AM3312" s="5"/>
      <c r="AN3312" s="5"/>
      <c r="AO3312" s="5"/>
      <c r="AP3312" s="5"/>
      <c r="AQ3312" s="5"/>
      <c r="AR3312" s="5"/>
      <c r="AS3312" s="5"/>
      <c r="AT3312" s="5"/>
      <c r="AU3312" s="5"/>
      <c r="AV3312" s="28"/>
      <c r="AW3312" s="28"/>
    </row>
    <row r="3313" spans="2:49" ht="15.6" x14ac:dyDescent="0.3">
      <c r="B3313" s="9"/>
      <c r="C3313" s="9"/>
      <c r="D3313" s="9"/>
      <c r="E3313" s="9"/>
      <c r="F3313" s="9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  <c r="V3313" s="5"/>
      <c r="W3313" s="5"/>
      <c r="X3313" s="5"/>
      <c r="Y3313" s="5"/>
      <c r="Z3313" s="5"/>
      <c r="AA3313" s="5"/>
      <c r="AB3313" s="5"/>
      <c r="AC3313" s="5"/>
      <c r="AD3313" s="5"/>
      <c r="AE3313" s="5"/>
      <c r="AF3313" s="5"/>
      <c r="AG3313" s="5"/>
      <c r="AH3313" s="5"/>
      <c r="AI3313" s="5"/>
      <c r="AJ3313" s="5"/>
      <c r="AK3313" s="5"/>
      <c r="AL3313" s="5"/>
      <c r="AM3313" s="5"/>
      <c r="AN3313" s="5"/>
      <c r="AO3313" s="5"/>
      <c r="AP3313" s="5"/>
      <c r="AQ3313" s="5"/>
      <c r="AR3313" s="5"/>
      <c r="AS3313" s="5"/>
      <c r="AT3313" s="5"/>
      <c r="AU3313" s="5"/>
      <c r="AV3313" s="28"/>
      <c r="AW3313" s="28"/>
    </row>
    <row r="3314" spans="2:49" ht="15.6" x14ac:dyDescent="0.3">
      <c r="B3314" s="9"/>
      <c r="C3314" s="9"/>
      <c r="D3314" s="9"/>
      <c r="E3314" s="9"/>
      <c r="F3314" s="9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  <c r="V3314" s="5"/>
      <c r="W3314" s="5"/>
      <c r="X3314" s="5"/>
      <c r="Y3314" s="5"/>
      <c r="Z3314" s="5"/>
      <c r="AA3314" s="5"/>
      <c r="AB3314" s="5"/>
      <c r="AC3314" s="5"/>
      <c r="AD3314" s="5"/>
      <c r="AE3314" s="5"/>
      <c r="AF3314" s="5"/>
      <c r="AG3314" s="5"/>
      <c r="AH3314" s="5"/>
      <c r="AI3314" s="5"/>
      <c r="AJ3314" s="5"/>
      <c r="AK3314" s="5"/>
      <c r="AL3314" s="5"/>
      <c r="AM3314" s="5"/>
      <c r="AN3314" s="5"/>
      <c r="AO3314" s="5"/>
      <c r="AP3314" s="5"/>
      <c r="AQ3314" s="5"/>
      <c r="AR3314" s="5"/>
      <c r="AS3314" s="5"/>
      <c r="AT3314" s="5"/>
      <c r="AU3314" s="5"/>
      <c r="AV3314" s="28"/>
      <c r="AW3314" s="28"/>
    </row>
    <row r="3315" spans="2:49" ht="15.6" x14ac:dyDescent="0.3">
      <c r="B3315" s="9"/>
      <c r="C3315" s="9"/>
      <c r="D3315" s="9"/>
      <c r="E3315" s="9"/>
      <c r="F3315" s="9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  <c r="V3315" s="5"/>
      <c r="W3315" s="5"/>
      <c r="X3315" s="5"/>
      <c r="Y3315" s="5"/>
      <c r="Z3315" s="5"/>
      <c r="AA3315" s="5"/>
      <c r="AB3315" s="5"/>
      <c r="AC3315" s="5"/>
      <c r="AD3315" s="5"/>
      <c r="AE3315" s="5"/>
      <c r="AF3315" s="5"/>
      <c r="AG3315" s="5"/>
      <c r="AH3315" s="5"/>
      <c r="AI3315" s="5"/>
      <c r="AJ3315" s="5"/>
      <c r="AK3315" s="5"/>
      <c r="AL3315" s="5"/>
      <c r="AM3315" s="5"/>
      <c r="AN3315" s="5"/>
      <c r="AO3315" s="5"/>
      <c r="AP3315" s="5"/>
      <c r="AQ3315" s="5"/>
      <c r="AR3315" s="5"/>
      <c r="AS3315" s="5"/>
      <c r="AT3315" s="5"/>
      <c r="AU3315" s="5"/>
      <c r="AV3315" s="28"/>
      <c r="AW3315" s="28"/>
    </row>
    <row r="3316" spans="2:49" ht="15.6" x14ac:dyDescent="0.3">
      <c r="B3316" s="9"/>
      <c r="C3316" s="9"/>
      <c r="D3316" s="9"/>
      <c r="E3316" s="9"/>
      <c r="F3316" s="9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  <c r="V3316" s="5"/>
      <c r="W3316" s="5"/>
      <c r="X3316" s="5"/>
      <c r="Y3316" s="5"/>
      <c r="Z3316" s="5"/>
      <c r="AA3316" s="5"/>
      <c r="AB3316" s="5"/>
      <c r="AC3316" s="5"/>
      <c r="AD3316" s="5"/>
      <c r="AE3316" s="5"/>
      <c r="AF3316" s="5"/>
      <c r="AG3316" s="5"/>
      <c r="AH3316" s="5"/>
      <c r="AI3316" s="5"/>
      <c r="AJ3316" s="5"/>
      <c r="AK3316" s="5"/>
      <c r="AL3316" s="5"/>
      <c r="AM3316" s="5"/>
      <c r="AN3316" s="5"/>
      <c r="AO3316" s="5"/>
      <c r="AP3316" s="5"/>
      <c r="AQ3316" s="5"/>
      <c r="AR3316" s="5"/>
      <c r="AS3316" s="5"/>
      <c r="AT3316" s="5"/>
      <c r="AU3316" s="5"/>
      <c r="AV3316" s="28"/>
      <c r="AW3316" s="28"/>
    </row>
    <row r="3317" spans="2:49" ht="15.6" x14ac:dyDescent="0.3">
      <c r="B3317" s="9"/>
      <c r="C3317" s="9"/>
      <c r="D3317" s="9"/>
      <c r="E3317" s="9"/>
      <c r="F3317" s="9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  <c r="V3317" s="5"/>
      <c r="W3317" s="5"/>
      <c r="X3317" s="5"/>
      <c r="Y3317" s="5"/>
      <c r="Z3317" s="5"/>
      <c r="AA3317" s="5"/>
      <c r="AB3317" s="5"/>
      <c r="AC3317" s="5"/>
      <c r="AD3317" s="5"/>
      <c r="AE3317" s="5"/>
      <c r="AF3317" s="5"/>
      <c r="AG3317" s="5"/>
      <c r="AH3317" s="5"/>
      <c r="AI3317" s="5"/>
      <c r="AJ3317" s="5"/>
      <c r="AK3317" s="5"/>
      <c r="AL3317" s="5"/>
      <c r="AM3317" s="5"/>
      <c r="AN3317" s="5"/>
      <c r="AO3317" s="5"/>
      <c r="AP3317" s="5"/>
      <c r="AQ3317" s="5"/>
      <c r="AR3317" s="5"/>
      <c r="AS3317" s="5"/>
      <c r="AT3317" s="5"/>
      <c r="AU3317" s="5"/>
      <c r="AV3317" s="28"/>
      <c r="AW3317" s="28"/>
    </row>
    <row r="3318" spans="2:49" ht="15.6" x14ac:dyDescent="0.3">
      <c r="B3318" s="9"/>
      <c r="C3318" s="9"/>
      <c r="D3318" s="9"/>
      <c r="E3318" s="9"/>
      <c r="F3318" s="9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  <c r="V3318" s="5"/>
      <c r="W3318" s="5"/>
      <c r="X3318" s="5"/>
      <c r="Y3318" s="5"/>
      <c r="Z3318" s="5"/>
      <c r="AA3318" s="5"/>
      <c r="AB3318" s="5"/>
      <c r="AC3318" s="5"/>
      <c r="AD3318" s="5"/>
      <c r="AE3318" s="5"/>
      <c r="AF3318" s="5"/>
      <c r="AG3318" s="5"/>
      <c r="AH3318" s="5"/>
      <c r="AI3318" s="5"/>
      <c r="AJ3318" s="5"/>
      <c r="AK3318" s="5"/>
      <c r="AL3318" s="5"/>
      <c r="AM3318" s="5"/>
      <c r="AN3318" s="5"/>
      <c r="AO3318" s="5"/>
      <c r="AP3318" s="5"/>
      <c r="AQ3318" s="5"/>
      <c r="AR3318" s="5"/>
      <c r="AS3318" s="5"/>
      <c r="AT3318" s="5"/>
      <c r="AU3318" s="5"/>
      <c r="AV3318" s="28"/>
      <c r="AW3318" s="28"/>
    </row>
    <row r="3319" spans="2:49" ht="15.6" x14ac:dyDescent="0.3">
      <c r="B3319" s="9"/>
      <c r="C3319" s="9"/>
      <c r="D3319" s="9"/>
      <c r="E3319" s="9"/>
      <c r="F3319" s="9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  <c r="V3319" s="5"/>
      <c r="W3319" s="5"/>
      <c r="X3319" s="5"/>
      <c r="Y3319" s="5"/>
      <c r="Z3319" s="5"/>
      <c r="AA3319" s="5"/>
      <c r="AB3319" s="5"/>
      <c r="AC3319" s="5"/>
      <c r="AD3319" s="5"/>
      <c r="AE3319" s="5"/>
      <c r="AF3319" s="5"/>
      <c r="AG3319" s="5"/>
      <c r="AH3319" s="5"/>
      <c r="AI3319" s="5"/>
      <c r="AJ3319" s="5"/>
      <c r="AK3319" s="5"/>
      <c r="AL3319" s="5"/>
      <c r="AM3319" s="5"/>
      <c r="AN3319" s="5"/>
      <c r="AO3319" s="5"/>
      <c r="AP3319" s="5"/>
      <c r="AQ3319" s="5"/>
      <c r="AR3319" s="5"/>
      <c r="AS3319" s="5"/>
      <c r="AT3319" s="5"/>
      <c r="AU3319" s="5"/>
      <c r="AV3319" s="28"/>
      <c r="AW3319" s="28"/>
    </row>
    <row r="3320" spans="2:49" ht="15.6" x14ac:dyDescent="0.3">
      <c r="B3320" s="9"/>
      <c r="C3320" s="9"/>
      <c r="D3320" s="9"/>
      <c r="E3320" s="9"/>
      <c r="F3320" s="9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  <c r="V3320" s="5"/>
      <c r="W3320" s="5"/>
      <c r="X3320" s="5"/>
      <c r="Y3320" s="5"/>
      <c r="Z3320" s="5"/>
      <c r="AA3320" s="5"/>
      <c r="AB3320" s="5"/>
      <c r="AC3320" s="5"/>
      <c r="AD3320" s="5"/>
      <c r="AE3320" s="5"/>
      <c r="AF3320" s="5"/>
      <c r="AG3320" s="5"/>
      <c r="AH3320" s="5"/>
      <c r="AI3320" s="5"/>
      <c r="AJ3320" s="5"/>
      <c r="AK3320" s="5"/>
      <c r="AL3320" s="5"/>
      <c r="AM3320" s="5"/>
      <c r="AN3320" s="5"/>
      <c r="AO3320" s="5"/>
      <c r="AP3320" s="5"/>
      <c r="AQ3320" s="5"/>
      <c r="AR3320" s="5"/>
      <c r="AS3320" s="5"/>
      <c r="AT3320" s="5"/>
      <c r="AU3320" s="5"/>
      <c r="AV3320" s="28"/>
      <c r="AW3320" s="28"/>
    </row>
    <row r="3321" spans="2:49" ht="15.6" x14ac:dyDescent="0.3">
      <c r="B3321" s="9"/>
      <c r="C3321" s="9"/>
      <c r="D3321" s="9"/>
      <c r="E3321" s="9"/>
      <c r="F3321" s="9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  <c r="V3321" s="5"/>
      <c r="W3321" s="5"/>
      <c r="X3321" s="5"/>
      <c r="Y3321" s="5"/>
      <c r="Z3321" s="5"/>
      <c r="AA3321" s="5"/>
      <c r="AB3321" s="5"/>
      <c r="AC3321" s="5"/>
      <c r="AD3321" s="5"/>
      <c r="AE3321" s="5"/>
      <c r="AF3321" s="5"/>
      <c r="AG3321" s="5"/>
      <c r="AH3321" s="5"/>
      <c r="AI3321" s="5"/>
      <c r="AJ3321" s="5"/>
      <c r="AK3321" s="5"/>
      <c r="AL3321" s="5"/>
      <c r="AM3321" s="5"/>
      <c r="AN3321" s="5"/>
      <c r="AO3321" s="5"/>
      <c r="AP3321" s="5"/>
      <c r="AQ3321" s="5"/>
      <c r="AR3321" s="5"/>
      <c r="AS3321" s="5"/>
      <c r="AT3321" s="5"/>
      <c r="AU3321" s="5"/>
      <c r="AV3321" s="28"/>
      <c r="AW3321" s="28"/>
    </row>
    <row r="3322" spans="2:49" ht="15.6" x14ac:dyDescent="0.3">
      <c r="B3322" s="9"/>
      <c r="C3322" s="9"/>
      <c r="D3322" s="9"/>
      <c r="E3322" s="9"/>
      <c r="F3322" s="9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  <c r="V3322" s="5"/>
      <c r="W3322" s="5"/>
      <c r="X3322" s="5"/>
      <c r="Y3322" s="5"/>
      <c r="Z3322" s="5"/>
      <c r="AA3322" s="5"/>
      <c r="AB3322" s="5"/>
      <c r="AC3322" s="5"/>
      <c r="AD3322" s="5"/>
      <c r="AE3322" s="5"/>
      <c r="AF3322" s="5"/>
      <c r="AG3322" s="5"/>
      <c r="AH3322" s="5"/>
      <c r="AI3322" s="5"/>
      <c r="AJ3322" s="5"/>
      <c r="AK3322" s="5"/>
      <c r="AL3322" s="5"/>
      <c r="AM3322" s="5"/>
      <c r="AN3322" s="5"/>
      <c r="AO3322" s="5"/>
      <c r="AP3322" s="5"/>
      <c r="AQ3322" s="5"/>
      <c r="AR3322" s="5"/>
      <c r="AS3322" s="5"/>
      <c r="AT3322" s="5"/>
      <c r="AU3322" s="5"/>
      <c r="AV3322" s="28"/>
      <c r="AW3322" s="28"/>
    </row>
    <row r="3323" spans="2:49" ht="15.6" x14ac:dyDescent="0.3">
      <c r="B3323" s="9"/>
      <c r="C3323" s="9"/>
      <c r="D3323" s="9"/>
      <c r="E3323" s="9"/>
      <c r="F3323" s="9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  <c r="V3323" s="5"/>
      <c r="W3323" s="5"/>
      <c r="X3323" s="5"/>
      <c r="Y3323" s="5"/>
      <c r="Z3323" s="5"/>
      <c r="AA3323" s="5"/>
      <c r="AB3323" s="5"/>
      <c r="AC3323" s="5"/>
      <c r="AD3323" s="5"/>
      <c r="AE3323" s="5"/>
      <c r="AF3323" s="5"/>
      <c r="AG3323" s="5"/>
      <c r="AH3323" s="5"/>
      <c r="AI3323" s="5"/>
      <c r="AJ3323" s="5"/>
      <c r="AK3323" s="5"/>
      <c r="AL3323" s="5"/>
      <c r="AM3323" s="5"/>
      <c r="AN3323" s="5"/>
      <c r="AO3323" s="5"/>
      <c r="AP3323" s="5"/>
      <c r="AQ3323" s="5"/>
      <c r="AR3323" s="5"/>
      <c r="AS3323" s="5"/>
      <c r="AT3323" s="5"/>
      <c r="AU3323" s="5"/>
      <c r="AV3323" s="28"/>
      <c r="AW3323" s="28"/>
    </row>
    <row r="3324" spans="2:49" ht="15.6" x14ac:dyDescent="0.3">
      <c r="B3324" s="9"/>
      <c r="C3324" s="9"/>
      <c r="D3324" s="9"/>
      <c r="E3324" s="9"/>
      <c r="F3324" s="9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  <c r="V3324" s="5"/>
      <c r="W3324" s="5"/>
      <c r="X3324" s="5"/>
      <c r="Y3324" s="5"/>
      <c r="Z3324" s="5"/>
      <c r="AA3324" s="5"/>
      <c r="AB3324" s="5"/>
      <c r="AC3324" s="5"/>
      <c r="AD3324" s="5"/>
      <c r="AE3324" s="5"/>
      <c r="AF3324" s="5"/>
      <c r="AG3324" s="5"/>
      <c r="AH3324" s="5"/>
      <c r="AI3324" s="5"/>
      <c r="AJ3324" s="5"/>
      <c r="AK3324" s="5"/>
      <c r="AL3324" s="5"/>
      <c r="AM3324" s="5"/>
      <c r="AN3324" s="5"/>
      <c r="AO3324" s="5"/>
      <c r="AP3324" s="5"/>
      <c r="AQ3324" s="5"/>
      <c r="AR3324" s="5"/>
      <c r="AS3324" s="5"/>
      <c r="AT3324" s="5"/>
      <c r="AU3324" s="5"/>
      <c r="AV3324" s="28"/>
      <c r="AW3324" s="28"/>
    </row>
    <row r="3325" spans="2:49" ht="15.6" x14ac:dyDescent="0.3">
      <c r="B3325" s="9"/>
      <c r="C3325" s="9"/>
      <c r="D3325" s="9"/>
      <c r="E3325" s="9"/>
      <c r="F3325" s="9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  <c r="V3325" s="5"/>
      <c r="W3325" s="5"/>
      <c r="X3325" s="5"/>
      <c r="Y3325" s="5"/>
      <c r="Z3325" s="5"/>
      <c r="AA3325" s="5"/>
      <c r="AB3325" s="5"/>
      <c r="AC3325" s="5"/>
      <c r="AD3325" s="5"/>
      <c r="AE3325" s="5"/>
      <c r="AF3325" s="5"/>
      <c r="AG3325" s="5"/>
      <c r="AH3325" s="5"/>
      <c r="AI3325" s="5"/>
      <c r="AJ3325" s="5"/>
      <c r="AK3325" s="5"/>
      <c r="AL3325" s="5"/>
      <c r="AM3325" s="5"/>
      <c r="AN3325" s="5"/>
      <c r="AO3325" s="5"/>
      <c r="AP3325" s="5"/>
      <c r="AQ3325" s="5"/>
      <c r="AR3325" s="5"/>
      <c r="AS3325" s="5"/>
      <c r="AT3325" s="5"/>
      <c r="AU3325" s="5"/>
      <c r="AV3325" s="28"/>
      <c r="AW3325" s="28"/>
    </row>
    <row r="3326" spans="2:49" ht="15.6" x14ac:dyDescent="0.3">
      <c r="B3326" s="9"/>
      <c r="C3326" s="9"/>
      <c r="D3326" s="9"/>
      <c r="E3326" s="9"/>
      <c r="F3326" s="9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  <c r="V3326" s="5"/>
      <c r="W3326" s="5"/>
      <c r="X3326" s="5"/>
      <c r="Y3326" s="5"/>
      <c r="Z3326" s="5"/>
      <c r="AA3326" s="5"/>
      <c r="AB3326" s="5"/>
      <c r="AC3326" s="5"/>
      <c r="AD3326" s="5"/>
      <c r="AE3326" s="5"/>
      <c r="AF3326" s="5"/>
      <c r="AG3326" s="5"/>
      <c r="AH3326" s="5"/>
      <c r="AI3326" s="5"/>
      <c r="AJ3326" s="5"/>
      <c r="AK3326" s="5"/>
      <c r="AL3326" s="5"/>
      <c r="AM3326" s="5"/>
      <c r="AN3326" s="5"/>
      <c r="AO3326" s="5"/>
      <c r="AP3326" s="5"/>
      <c r="AQ3326" s="5"/>
      <c r="AR3326" s="5"/>
      <c r="AS3326" s="5"/>
      <c r="AT3326" s="5"/>
      <c r="AU3326" s="5"/>
      <c r="AV3326" s="28"/>
      <c r="AW3326" s="28"/>
    </row>
    <row r="3327" spans="2:49" ht="15.6" x14ac:dyDescent="0.3">
      <c r="B3327" s="9"/>
      <c r="C3327" s="9"/>
      <c r="D3327" s="9"/>
      <c r="E3327" s="9"/>
      <c r="F3327" s="9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  <c r="V3327" s="5"/>
      <c r="W3327" s="5"/>
      <c r="X3327" s="5"/>
      <c r="Y3327" s="5"/>
      <c r="Z3327" s="5"/>
      <c r="AA3327" s="5"/>
      <c r="AB3327" s="5"/>
      <c r="AC3327" s="5"/>
      <c r="AD3327" s="5"/>
      <c r="AE3327" s="5"/>
      <c r="AF3327" s="5"/>
      <c r="AG3327" s="5"/>
      <c r="AH3327" s="5"/>
      <c r="AI3327" s="5"/>
      <c r="AJ3327" s="5"/>
      <c r="AK3327" s="5"/>
      <c r="AL3327" s="5"/>
      <c r="AM3327" s="5"/>
      <c r="AN3327" s="5"/>
      <c r="AO3327" s="5"/>
      <c r="AP3327" s="5"/>
      <c r="AQ3327" s="5"/>
      <c r="AR3327" s="5"/>
      <c r="AS3327" s="5"/>
      <c r="AT3327" s="5"/>
      <c r="AU3327" s="5"/>
      <c r="AV3327" s="28"/>
      <c r="AW3327" s="28"/>
    </row>
    <row r="3328" spans="2:49" ht="15.6" x14ac:dyDescent="0.3">
      <c r="B3328" s="9"/>
      <c r="C3328" s="9"/>
      <c r="D3328" s="9"/>
      <c r="E3328" s="9"/>
      <c r="F3328" s="9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  <c r="V3328" s="5"/>
      <c r="W3328" s="5"/>
      <c r="X3328" s="5"/>
      <c r="Y3328" s="5"/>
      <c r="Z3328" s="5"/>
      <c r="AA3328" s="5"/>
      <c r="AB3328" s="5"/>
      <c r="AC3328" s="5"/>
      <c r="AD3328" s="5"/>
      <c r="AE3328" s="5"/>
      <c r="AF3328" s="5"/>
      <c r="AG3328" s="5"/>
      <c r="AH3328" s="5"/>
      <c r="AI3328" s="5"/>
      <c r="AJ3328" s="5"/>
      <c r="AK3328" s="5"/>
      <c r="AL3328" s="5"/>
      <c r="AM3328" s="5"/>
      <c r="AN3328" s="5"/>
      <c r="AO3328" s="5"/>
      <c r="AP3328" s="5"/>
      <c r="AQ3328" s="5"/>
      <c r="AR3328" s="5"/>
      <c r="AS3328" s="5"/>
      <c r="AT3328" s="5"/>
      <c r="AU3328" s="5"/>
      <c r="AV3328" s="28"/>
      <c r="AW3328" s="28"/>
    </row>
    <row r="3329" spans="2:49" ht="15.6" x14ac:dyDescent="0.3">
      <c r="B3329" s="9"/>
      <c r="C3329" s="9"/>
      <c r="D3329" s="9"/>
      <c r="E3329" s="9"/>
      <c r="F3329" s="9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  <c r="V3329" s="5"/>
      <c r="W3329" s="5"/>
      <c r="X3329" s="5"/>
      <c r="Y3329" s="5"/>
      <c r="Z3329" s="5"/>
      <c r="AA3329" s="5"/>
      <c r="AB3329" s="5"/>
      <c r="AC3329" s="5"/>
      <c r="AD3329" s="5"/>
      <c r="AE3329" s="5"/>
      <c r="AF3329" s="5"/>
      <c r="AG3329" s="5"/>
      <c r="AH3329" s="5"/>
      <c r="AI3329" s="5"/>
      <c r="AJ3329" s="5"/>
      <c r="AK3329" s="5"/>
      <c r="AL3329" s="5"/>
      <c r="AM3329" s="5"/>
      <c r="AN3329" s="5"/>
      <c r="AO3329" s="5"/>
      <c r="AP3329" s="5"/>
      <c r="AQ3329" s="5"/>
      <c r="AR3329" s="5"/>
      <c r="AS3329" s="5"/>
      <c r="AT3329" s="5"/>
      <c r="AU3329" s="5"/>
      <c r="AV3329" s="28"/>
      <c r="AW3329" s="28"/>
    </row>
    <row r="3330" spans="2:49" ht="15.6" x14ac:dyDescent="0.3">
      <c r="B3330" s="9"/>
      <c r="C3330" s="9"/>
      <c r="D3330" s="9"/>
      <c r="E3330" s="9"/>
      <c r="F3330" s="9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  <c r="V3330" s="5"/>
      <c r="W3330" s="5"/>
      <c r="X3330" s="5"/>
      <c r="Y3330" s="5"/>
      <c r="Z3330" s="5"/>
      <c r="AA3330" s="5"/>
      <c r="AB3330" s="5"/>
      <c r="AC3330" s="5"/>
      <c r="AD3330" s="5"/>
      <c r="AE3330" s="5"/>
      <c r="AF3330" s="5"/>
      <c r="AG3330" s="5"/>
      <c r="AH3330" s="5"/>
      <c r="AI3330" s="5"/>
      <c r="AJ3330" s="5"/>
      <c r="AK3330" s="5"/>
      <c r="AL3330" s="5"/>
      <c r="AM3330" s="5"/>
      <c r="AN3330" s="5"/>
      <c r="AO3330" s="5"/>
      <c r="AP3330" s="5"/>
      <c r="AQ3330" s="5"/>
      <c r="AR3330" s="5"/>
      <c r="AS3330" s="5"/>
      <c r="AT3330" s="5"/>
      <c r="AU3330" s="5"/>
      <c r="AV3330" s="28"/>
      <c r="AW3330" s="28"/>
    </row>
    <row r="3331" spans="2:49" ht="15.6" x14ac:dyDescent="0.3">
      <c r="B3331" s="9"/>
      <c r="C3331" s="9"/>
      <c r="D3331" s="9"/>
      <c r="E3331" s="9"/>
      <c r="F3331" s="9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  <c r="V3331" s="5"/>
      <c r="W3331" s="5"/>
      <c r="X3331" s="5"/>
      <c r="Y3331" s="5"/>
      <c r="Z3331" s="5"/>
      <c r="AA3331" s="5"/>
      <c r="AB3331" s="5"/>
      <c r="AC3331" s="5"/>
      <c r="AD3331" s="5"/>
      <c r="AE3331" s="5"/>
      <c r="AF3331" s="5"/>
      <c r="AG3331" s="5"/>
      <c r="AH3331" s="5"/>
      <c r="AI3331" s="5"/>
      <c r="AJ3331" s="5"/>
      <c r="AK3331" s="5"/>
      <c r="AL3331" s="5"/>
      <c r="AM3331" s="5"/>
      <c r="AN3331" s="5"/>
      <c r="AO3331" s="5"/>
      <c r="AP3331" s="5"/>
      <c r="AQ3331" s="5"/>
      <c r="AR3331" s="5"/>
      <c r="AS3331" s="5"/>
      <c r="AT3331" s="5"/>
      <c r="AU3331" s="5"/>
      <c r="AV3331" s="28"/>
      <c r="AW3331" s="28"/>
    </row>
    <row r="3332" spans="2:49" ht="15.6" x14ac:dyDescent="0.3">
      <c r="B3332" s="9"/>
      <c r="C3332" s="9"/>
      <c r="D3332" s="9"/>
      <c r="E3332" s="9"/>
      <c r="F3332" s="9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  <c r="V3332" s="5"/>
      <c r="W3332" s="5"/>
      <c r="X3332" s="5"/>
      <c r="Y3332" s="5"/>
      <c r="Z3332" s="5"/>
      <c r="AA3332" s="5"/>
      <c r="AB3332" s="5"/>
      <c r="AC3332" s="5"/>
      <c r="AD3332" s="5"/>
      <c r="AE3332" s="5"/>
      <c r="AF3332" s="5"/>
      <c r="AG3332" s="5"/>
      <c r="AH3332" s="5"/>
      <c r="AI3332" s="5"/>
      <c r="AJ3332" s="5"/>
      <c r="AK3332" s="5"/>
      <c r="AL3332" s="5"/>
      <c r="AM3332" s="5"/>
      <c r="AN3332" s="5"/>
      <c r="AO3332" s="5"/>
      <c r="AP3332" s="5"/>
      <c r="AQ3332" s="5"/>
      <c r="AR3332" s="5"/>
      <c r="AS3332" s="5"/>
      <c r="AT3332" s="5"/>
      <c r="AU3332" s="5"/>
      <c r="AV3332" s="28"/>
      <c r="AW3332" s="28"/>
    </row>
    <row r="3333" spans="2:49" ht="15.6" x14ac:dyDescent="0.3">
      <c r="B3333" s="9"/>
      <c r="C3333" s="9"/>
      <c r="D3333" s="9"/>
      <c r="E3333" s="9"/>
      <c r="F3333" s="9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  <c r="V3333" s="5"/>
      <c r="W3333" s="5"/>
      <c r="X3333" s="5"/>
      <c r="Y3333" s="5"/>
      <c r="Z3333" s="5"/>
      <c r="AA3333" s="5"/>
      <c r="AB3333" s="5"/>
      <c r="AC3333" s="5"/>
      <c r="AD3333" s="5"/>
      <c r="AE3333" s="5"/>
      <c r="AF3333" s="5"/>
      <c r="AG3333" s="5"/>
      <c r="AH3333" s="5"/>
      <c r="AI3333" s="5"/>
      <c r="AJ3333" s="5"/>
      <c r="AK3333" s="5"/>
      <c r="AL3333" s="5"/>
      <c r="AM3333" s="5"/>
      <c r="AN3333" s="5"/>
      <c r="AO3333" s="5"/>
      <c r="AP3333" s="5"/>
      <c r="AQ3333" s="5"/>
      <c r="AR3333" s="5"/>
      <c r="AS3333" s="5"/>
      <c r="AT3333" s="5"/>
      <c r="AU3333" s="5"/>
      <c r="AV3333" s="28"/>
      <c r="AW3333" s="28"/>
    </row>
    <row r="3334" spans="2:49" ht="15.6" x14ac:dyDescent="0.3">
      <c r="B3334" s="9"/>
      <c r="C3334" s="9"/>
      <c r="D3334" s="9"/>
      <c r="E3334" s="9"/>
      <c r="F3334" s="9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  <c r="V3334" s="5"/>
      <c r="W3334" s="5"/>
      <c r="X3334" s="5"/>
      <c r="Y3334" s="5"/>
      <c r="Z3334" s="5"/>
      <c r="AA3334" s="5"/>
      <c r="AB3334" s="5"/>
      <c r="AC3334" s="5"/>
      <c r="AD3334" s="5"/>
      <c r="AE3334" s="5"/>
      <c r="AF3334" s="5"/>
      <c r="AG3334" s="5"/>
      <c r="AH3334" s="5"/>
      <c r="AI3334" s="5"/>
      <c r="AJ3334" s="5"/>
      <c r="AK3334" s="5"/>
      <c r="AL3334" s="5"/>
      <c r="AM3334" s="5"/>
      <c r="AN3334" s="5"/>
      <c r="AO3334" s="5"/>
      <c r="AP3334" s="5"/>
      <c r="AQ3334" s="5"/>
      <c r="AR3334" s="5"/>
      <c r="AS3334" s="5"/>
      <c r="AT3334" s="5"/>
      <c r="AU3334" s="5"/>
      <c r="AV3334" s="28"/>
      <c r="AW3334" s="28"/>
    </row>
    <row r="3335" spans="2:49" ht="15.6" x14ac:dyDescent="0.3">
      <c r="B3335" s="9"/>
      <c r="C3335" s="9"/>
      <c r="D3335" s="9"/>
      <c r="E3335" s="9"/>
      <c r="F3335" s="9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  <c r="V3335" s="5"/>
      <c r="W3335" s="5"/>
      <c r="X3335" s="5"/>
      <c r="Y3335" s="5"/>
      <c r="Z3335" s="5"/>
      <c r="AA3335" s="5"/>
      <c r="AB3335" s="5"/>
      <c r="AC3335" s="5"/>
      <c r="AD3335" s="5"/>
      <c r="AE3335" s="5"/>
      <c r="AF3335" s="5"/>
      <c r="AG3335" s="5"/>
      <c r="AH3335" s="5"/>
      <c r="AI3335" s="5"/>
      <c r="AJ3335" s="5"/>
      <c r="AK3335" s="5"/>
      <c r="AL3335" s="5"/>
      <c r="AM3335" s="5"/>
      <c r="AN3335" s="5"/>
      <c r="AO3335" s="5"/>
      <c r="AP3335" s="5"/>
      <c r="AQ3335" s="5"/>
      <c r="AR3335" s="5"/>
      <c r="AS3335" s="5"/>
      <c r="AT3335" s="5"/>
      <c r="AU3335" s="5"/>
      <c r="AV3335" s="28"/>
      <c r="AW3335" s="28"/>
    </row>
    <row r="3336" spans="2:49" ht="15.6" x14ac:dyDescent="0.3">
      <c r="B3336" s="9"/>
      <c r="C3336" s="9"/>
      <c r="D3336" s="9"/>
      <c r="E3336" s="9"/>
      <c r="F3336" s="9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  <c r="V3336" s="5"/>
      <c r="W3336" s="5"/>
      <c r="X3336" s="5"/>
      <c r="Y3336" s="5"/>
      <c r="Z3336" s="5"/>
      <c r="AA3336" s="5"/>
      <c r="AB3336" s="5"/>
      <c r="AC3336" s="5"/>
      <c r="AD3336" s="5"/>
      <c r="AE3336" s="5"/>
      <c r="AF3336" s="5"/>
      <c r="AG3336" s="5"/>
      <c r="AH3336" s="5"/>
      <c r="AI3336" s="5"/>
      <c r="AJ3336" s="5"/>
      <c r="AK3336" s="5"/>
      <c r="AL3336" s="5"/>
      <c r="AM3336" s="5"/>
      <c r="AN3336" s="5"/>
      <c r="AO3336" s="5"/>
      <c r="AP3336" s="5"/>
      <c r="AQ3336" s="5"/>
      <c r="AR3336" s="5"/>
      <c r="AS3336" s="5"/>
      <c r="AT3336" s="5"/>
      <c r="AU3336" s="5"/>
      <c r="AV3336" s="28"/>
      <c r="AW3336" s="28"/>
    </row>
    <row r="3337" spans="2:49" ht="15.6" x14ac:dyDescent="0.3">
      <c r="B3337" s="9"/>
      <c r="C3337" s="9"/>
      <c r="D3337" s="9"/>
      <c r="E3337" s="9"/>
      <c r="F3337" s="9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  <c r="V3337" s="5"/>
      <c r="W3337" s="5"/>
      <c r="X3337" s="5"/>
      <c r="Y3337" s="5"/>
      <c r="Z3337" s="5"/>
      <c r="AA3337" s="5"/>
      <c r="AB3337" s="5"/>
      <c r="AC3337" s="5"/>
      <c r="AD3337" s="5"/>
      <c r="AE3337" s="5"/>
      <c r="AF3337" s="5"/>
      <c r="AG3337" s="5"/>
      <c r="AH3337" s="5"/>
      <c r="AI3337" s="5"/>
      <c r="AJ3337" s="5"/>
      <c r="AK3337" s="5"/>
      <c r="AL3337" s="5"/>
      <c r="AM3337" s="5"/>
      <c r="AN3337" s="5"/>
      <c r="AO3337" s="5"/>
      <c r="AP3337" s="5"/>
      <c r="AQ3337" s="5"/>
      <c r="AR3337" s="5"/>
      <c r="AS3337" s="5"/>
      <c r="AT3337" s="5"/>
      <c r="AU3337" s="5"/>
      <c r="AV3337" s="28"/>
      <c r="AW3337" s="28"/>
    </row>
    <row r="3338" spans="2:49" ht="15.6" x14ac:dyDescent="0.3">
      <c r="B3338" s="9"/>
      <c r="C3338" s="9"/>
      <c r="D3338" s="9"/>
      <c r="E3338" s="9"/>
      <c r="F3338" s="9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  <c r="V3338" s="5"/>
      <c r="W3338" s="5"/>
      <c r="X3338" s="5"/>
      <c r="Y3338" s="5"/>
      <c r="Z3338" s="5"/>
      <c r="AA3338" s="5"/>
      <c r="AB3338" s="5"/>
      <c r="AC3338" s="5"/>
      <c r="AD3338" s="5"/>
      <c r="AE3338" s="5"/>
      <c r="AF3338" s="5"/>
      <c r="AG3338" s="5"/>
      <c r="AH3338" s="5"/>
      <c r="AI3338" s="5"/>
      <c r="AJ3338" s="5"/>
      <c r="AK3338" s="5"/>
      <c r="AL3338" s="5"/>
      <c r="AM3338" s="5"/>
      <c r="AN3338" s="5"/>
      <c r="AO3338" s="5"/>
      <c r="AP3338" s="5"/>
      <c r="AQ3338" s="5"/>
      <c r="AR3338" s="5"/>
      <c r="AS3338" s="5"/>
      <c r="AT3338" s="5"/>
      <c r="AU3338" s="5"/>
      <c r="AV3338" s="28"/>
      <c r="AW3338" s="28"/>
    </row>
    <row r="3339" spans="2:49" ht="15.6" x14ac:dyDescent="0.3">
      <c r="B3339" s="9"/>
      <c r="C3339" s="9"/>
      <c r="D3339" s="9"/>
      <c r="E3339" s="9"/>
      <c r="F3339" s="9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  <c r="V3339" s="5"/>
      <c r="W3339" s="5"/>
      <c r="X3339" s="5"/>
      <c r="Y3339" s="5"/>
      <c r="Z3339" s="5"/>
      <c r="AA3339" s="5"/>
      <c r="AB3339" s="5"/>
      <c r="AC3339" s="5"/>
      <c r="AD3339" s="5"/>
      <c r="AE3339" s="5"/>
      <c r="AF3339" s="5"/>
      <c r="AG3339" s="5"/>
      <c r="AH3339" s="5"/>
      <c r="AI3339" s="5"/>
      <c r="AJ3339" s="5"/>
      <c r="AK3339" s="5"/>
      <c r="AL3339" s="5"/>
      <c r="AM3339" s="5"/>
      <c r="AN3339" s="5"/>
      <c r="AO3339" s="5"/>
      <c r="AP3339" s="5"/>
      <c r="AQ3339" s="5"/>
      <c r="AR3339" s="5"/>
      <c r="AS3339" s="5"/>
      <c r="AT3339" s="5"/>
      <c r="AU3339" s="5"/>
      <c r="AV3339" s="28"/>
      <c r="AW3339" s="28"/>
    </row>
    <row r="3340" spans="2:49" ht="15.6" x14ac:dyDescent="0.3">
      <c r="B3340" s="9"/>
      <c r="C3340" s="9"/>
      <c r="D3340" s="9"/>
      <c r="E3340" s="9"/>
      <c r="F3340" s="9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  <c r="V3340" s="5"/>
      <c r="W3340" s="5"/>
      <c r="X3340" s="5"/>
      <c r="Y3340" s="5"/>
      <c r="Z3340" s="5"/>
      <c r="AA3340" s="5"/>
      <c r="AB3340" s="5"/>
      <c r="AC3340" s="5"/>
      <c r="AD3340" s="5"/>
      <c r="AE3340" s="5"/>
      <c r="AF3340" s="5"/>
      <c r="AG3340" s="5"/>
      <c r="AH3340" s="5"/>
      <c r="AI3340" s="5"/>
      <c r="AJ3340" s="5"/>
      <c r="AK3340" s="5"/>
      <c r="AL3340" s="5"/>
      <c r="AM3340" s="5"/>
      <c r="AN3340" s="5"/>
      <c r="AO3340" s="5"/>
      <c r="AP3340" s="5"/>
      <c r="AQ3340" s="5"/>
      <c r="AR3340" s="5"/>
      <c r="AS3340" s="5"/>
      <c r="AT3340" s="5"/>
      <c r="AU3340" s="5"/>
      <c r="AV3340" s="28"/>
      <c r="AW3340" s="28"/>
    </row>
    <row r="3341" spans="2:49" ht="15.6" x14ac:dyDescent="0.3">
      <c r="B3341" s="9"/>
      <c r="C3341" s="9"/>
      <c r="D3341" s="9"/>
      <c r="E3341" s="9"/>
      <c r="F3341" s="9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  <c r="V3341" s="5"/>
      <c r="W3341" s="5"/>
      <c r="X3341" s="5"/>
      <c r="Y3341" s="5"/>
      <c r="Z3341" s="5"/>
      <c r="AA3341" s="5"/>
      <c r="AB3341" s="5"/>
      <c r="AC3341" s="5"/>
      <c r="AD3341" s="5"/>
      <c r="AE3341" s="5"/>
      <c r="AF3341" s="5"/>
      <c r="AG3341" s="5"/>
      <c r="AH3341" s="5"/>
      <c r="AI3341" s="5"/>
      <c r="AJ3341" s="5"/>
      <c r="AK3341" s="5"/>
      <c r="AL3341" s="5"/>
      <c r="AM3341" s="5"/>
      <c r="AN3341" s="5"/>
      <c r="AO3341" s="5"/>
      <c r="AP3341" s="5"/>
      <c r="AQ3341" s="5"/>
      <c r="AR3341" s="5"/>
      <c r="AS3341" s="5"/>
      <c r="AT3341" s="5"/>
      <c r="AU3341" s="5"/>
      <c r="AV3341" s="28"/>
      <c r="AW3341" s="28"/>
    </row>
    <row r="3342" spans="2:49" ht="15.6" x14ac:dyDescent="0.3">
      <c r="B3342" s="9"/>
      <c r="C3342" s="9"/>
      <c r="D3342" s="9"/>
      <c r="E3342" s="9"/>
      <c r="F3342" s="9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  <c r="V3342" s="5"/>
      <c r="W3342" s="5"/>
      <c r="X3342" s="5"/>
      <c r="Y3342" s="5"/>
      <c r="Z3342" s="5"/>
      <c r="AA3342" s="5"/>
      <c r="AB3342" s="5"/>
      <c r="AC3342" s="5"/>
      <c r="AD3342" s="5"/>
      <c r="AE3342" s="5"/>
      <c r="AF3342" s="5"/>
      <c r="AG3342" s="5"/>
      <c r="AH3342" s="5"/>
      <c r="AI3342" s="5"/>
      <c r="AJ3342" s="5"/>
      <c r="AK3342" s="5"/>
      <c r="AL3342" s="5"/>
      <c r="AM3342" s="5"/>
      <c r="AN3342" s="5"/>
      <c r="AO3342" s="5"/>
      <c r="AP3342" s="5"/>
      <c r="AQ3342" s="5"/>
      <c r="AR3342" s="5"/>
      <c r="AS3342" s="5"/>
      <c r="AT3342" s="5"/>
      <c r="AU3342" s="5"/>
      <c r="AV3342" s="28"/>
      <c r="AW3342" s="28"/>
    </row>
    <row r="3343" spans="2:49" ht="15.6" x14ac:dyDescent="0.3">
      <c r="B3343" s="9"/>
      <c r="C3343" s="9"/>
      <c r="D3343" s="9"/>
      <c r="E3343" s="9"/>
      <c r="F3343" s="9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/>
      <c r="AA3343" s="5"/>
      <c r="AB3343" s="5"/>
      <c r="AC3343" s="5"/>
      <c r="AD3343" s="5"/>
      <c r="AE3343" s="5"/>
      <c r="AF3343" s="5"/>
      <c r="AG3343" s="5"/>
      <c r="AH3343" s="5"/>
      <c r="AI3343" s="5"/>
      <c r="AJ3343" s="5"/>
      <c r="AK3343" s="5"/>
      <c r="AL3343" s="5"/>
      <c r="AM3343" s="5"/>
      <c r="AN3343" s="5"/>
      <c r="AO3343" s="5"/>
      <c r="AP3343" s="5"/>
      <c r="AQ3343" s="5"/>
      <c r="AR3343" s="5"/>
      <c r="AS3343" s="5"/>
      <c r="AT3343" s="5"/>
      <c r="AU3343" s="5"/>
      <c r="AV3343" s="28"/>
      <c r="AW3343" s="28"/>
    </row>
    <row r="3344" spans="2:49" ht="15.6" x14ac:dyDescent="0.3">
      <c r="B3344" s="9"/>
      <c r="C3344" s="9"/>
      <c r="D3344" s="9"/>
      <c r="E3344" s="9"/>
      <c r="F3344" s="9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  <c r="V3344" s="5"/>
      <c r="W3344" s="5"/>
      <c r="X3344" s="5"/>
      <c r="Y3344" s="5"/>
      <c r="Z3344" s="5"/>
      <c r="AA3344" s="5"/>
      <c r="AB3344" s="5"/>
      <c r="AC3344" s="5"/>
      <c r="AD3344" s="5"/>
      <c r="AE3344" s="5"/>
      <c r="AF3344" s="5"/>
      <c r="AG3344" s="5"/>
      <c r="AH3344" s="5"/>
      <c r="AI3344" s="5"/>
      <c r="AJ3344" s="5"/>
      <c r="AK3344" s="5"/>
      <c r="AL3344" s="5"/>
      <c r="AM3344" s="5"/>
      <c r="AN3344" s="5"/>
      <c r="AO3344" s="5"/>
      <c r="AP3344" s="5"/>
      <c r="AQ3344" s="5"/>
      <c r="AR3344" s="5"/>
      <c r="AS3344" s="5"/>
      <c r="AT3344" s="5"/>
      <c r="AU3344" s="5"/>
      <c r="AV3344" s="28"/>
      <c r="AW3344" s="28"/>
    </row>
    <row r="3345" spans="2:49" ht="15.6" x14ac:dyDescent="0.3">
      <c r="B3345" s="9"/>
      <c r="C3345" s="9"/>
      <c r="D3345" s="9"/>
      <c r="E3345" s="9"/>
      <c r="F3345" s="9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  <c r="V3345" s="5"/>
      <c r="W3345" s="5"/>
      <c r="X3345" s="5"/>
      <c r="Y3345" s="5"/>
      <c r="Z3345" s="5"/>
      <c r="AA3345" s="5"/>
      <c r="AB3345" s="5"/>
      <c r="AC3345" s="5"/>
      <c r="AD3345" s="5"/>
      <c r="AE3345" s="5"/>
      <c r="AF3345" s="5"/>
      <c r="AG3345" s="5"/>
      <c r="AH3345" s="5"/>
      <c r="AI3345" s="5"/>
      <c r="AJ3345" s="5"/>
      <c r="AK3345" s="5"/>
      <c r="AL3345" s="5"/>
      <c r="AM3345" s="5"/>
      <c r="AN3345" s="5"/>
      <c r="AO3345" s="5"/>
      <c r="AP3345" s="5"/>
      <c r="AQ3345" s="5"/>
      <c r="AR3345" s="5"/>
      <c r="AS3345" s="5"/>
      <c r="AT3345" s="5"/>
      <c r="AU3345" s="5"/>
      <c r="AV3345" s="28"/>
      <c r="AW3345" s="28"/>
    </row>
    <row r="3346" spans="2:49" ht="15.6" x14ac:dyDescent="0.3">
      <c r="B3346" s="9"/>
      <c r="C3346" s="9"/>
      <c r="D3346" s="9"/>
      <c r="E3346" s="9"/>
      <c r="F3346" s="9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  <c r="V3346" s="5"/>
      <c r="W3346" s="5"/>
      <c r="X3346" s="5"/>
      <c r="Y3346" s="5"/>
      <c r="Z3346" s="5"/>
      <c r="AA3346" s="5"/>
      <c r="AB3346" s="5"/>
      <c r="AC3346" s="5"/>
      <c r="AD3346" s="5"/>
      <c r="AE3346" s="5"/>
      <c r="AF3346" s="5"/>
      <c r="AG3346" s="5"/>
      <c r="AH3346" s="5"/>
      <c r="AI3346" s="5"/>
      <c r="AJ3346" s="5"/>
      <c r="AK3346" s="5"/>
      <c r="AL3346" s="5"/>
      <c r="AM3346" s="5"/>
      <c r="AN3346" s="5"/>
      <c r="AO3346" s="5"/>
      <c r="AP3346" s="5"/>
      <c r="AQ3346" s="5"/>
      <c r="AR3346" s="5"/>
      <c r="AS3346" s="5"/>
      <c r="AT3346" s="5"/>
      <c r="AU3346" s="5"/>
      <c r="AV3346" s="28"/>
      <c r="AW3346" s="28"/>
    </row>
    <row r="3347" spans="2:49" ht="15.6" x14ac:dyDescent="0.3">
      <c r="B3347" s="9"/>
      <c r="C3347" s="9"/>
      <c r="D3347" s="9"/>
      <c r="E3347" s="9"/>
      <c r="F3347" s="9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  <c r="V3347" s="5"/>
      <c r="W3347" s="5"/>
      <c r="X3347" s="5"/>
      <c r="Y3347" s="5"/>
      <c r="Z3347" s="5"/>
      <c r="AA3347" s="5"/>
      <c r="AB3347" s="5"/>
      <c r="AC3347" s="5"/>
      <c r="AD3347" s="5"/>
      <c r="AE3347" s="5"/>
      <c r="AF3347" s="5"/>
      <c r="AG3347" s="5"/>
      <c r="AH3347" s="5"/>
      <c r="AI3347" s="5"/>
      <c r="AJ3347" s="5"/>
      <c r="AK3347" s="5"/>
      <c r="AL3347" s="5"/>
      <c r="AM3347" s="5"/>
      <c r="AN3347" s="5"/>
      <c r="AO3347" s="5"/>
      <c r="AP3347" s="5"/>
      <c r="AQ3347" s="5"/>
      <c r="AR3347" s="5"/>
      <c r="AS3347" s="5"/>
      <c r="AT3347" s="5"/>
      <c r="AU3347" s="5"/>
      <c r="AV3347" s="28"/>
      <c r="AW3347" s="28"/>
    </row>
    <row r="3348" spans="2:49" ht="15.6" x14ac:dyDescent="0.3">
      <c r="B3348" s="9"/>
      <c r="C3348" s="9"/>
      <c r="D3348" s="9"/>
      <c r="E3348" s="9"/>
      <c r="F3348" s="9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/>
      <c r="AA3348" s="5"/>
      <c r="AB3348" s="5"/>
      <c r="AC3348" s="5"/>
      <c r="AD3348" s="5"/>
      <c r="AE3348" s="5"/>
      <c r="AF3348" s="5"/>
      <c r="AG3348" s="5"/>
      <c r="AH3348" s="5"/>
      <c r="AI3348" s="5"/>
      <c r="AJ3348" s="5"/>
      <c r="AK3348" s="5"/>
      <c r="AL3348" s="5"/>
      <c r="AM3348" s="5"/>
      <c r="AN3348" s="5"/>
      <c r="AO3348" s="5"/>
      <c r="AP3348" s="5"/>
      <c r="AQ3348" s="5"/>
      <c r="AR3348" s="5"/>
      <c r="AS3348" s="5"/>
      <c r="AT3348" s="5"/>
      <c r="AU3348" s="5"/>
      <c r="AV3348" s="28"/>
      <c r="AW3348" s="28"/>
    </row>
    <row r="3349" spans="2:49" ht="15.6" x14ac:dyDescent="0.3">
      <c r="B3349" s="9"/>
      <c r="C3349" s="9"/>
      <c r="D3349" s="9"/>
      <c r="E3349" s="9"/>
      <c r="F3349" s="9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  <c r="V3349" s="5"/>
      <c r="W3349" s="5"/>
      <c r="X3349" s="5"/>
      <c r="Y3349" s="5"/>
      <c r="Z3349" s="5"/>
      <c r="AA3349" s="5"/>
      <c r="AB3349" s="5"/>
      <c r="AC3349" s="5"/>
      <c r="AD3349" s="5"/>
      <c r="AE3349" s="5"/>
      <c r="AF3349" s="5"/>
      <c r="AG3349" s="5"/>
      <c r="AH3349" s="5"/>
      <c r="AI3349" s="5"/>
      <c r="AJ3349" s="5"/>
      <c r="AK3349" s="5"/>
      <c r="AL3349" s="5"/>
      <c r="AM3349" s="5"/>
      <c r="AN3349" s="5"/>
      <c r="AO3349" s="5"/>
      <c r="AP3349" s="5"/>
      <c r="AQ3349" s="5"/>
      <c r="AR3349" s="5"/>
      <c r="AS3349" s="5"/>
      <c r="AT3349" s="5"/>
      <c r="AU3349" s="5"/>
      <c r="AV3349" s="28"/>
      <c r="AW3349" s="28"/>
    </row>
    <row r="3350" spans="2:49" ht="15.6" x14ac:dyDescent="0.3">
      <c r="B3350" s="9"/>
      <c r="C3350" s="9"/>
      <c r="D3350" s="9"/>
      <c r="E3350" s="9"/>
      <c r="F3350" s="9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  <c r="V3350" s="5"/>
      <c r="W3350" s="5"/>
      <c r="X3350" s="5"/>
      <c r="Y3350" s="5"/>
      <c r="Z3350" s="5"/>
      <c r="AA3350" s="5"/>
      <c r="AB3350" s="5"/>
      <c r="AC3350" s="5"/>
      <c r="AD3350" s="5"/>
      <c r="AE3350" s="5"/>
      <c r="AF3350" s="5"/>
      <c r="AG3350" s="5"/>
      <c r="AH3350" s="5"/>
      <c r="AI3350" s="5"/>
      <c r="AJ3350" s="5"/>
      <c r="AK3350" s="5"/>
      <c r="AL3350" s="5"/>
      <c r="AM3350" s="5"/>
      <c r="AN3350" s="5"/>
      <c r="AO3350" s="5"/>
      <c r="AP3350" s="5"/>
      <c r="AQ3350" s="5"/>
      <c r="AR3350" s="5"/>
      <c r="AS3350" s="5"/>
      <c r="AT3350" s="5"/>
      <c r="AU3350" s="5"/>
      <c r="AV3350" s="28"/>
      <c r="AW3350" s="28"/>
    </row>
    <row r="3351" spans="2:49" ht="15.6" x14ac:dyDescent="0.3">
      <c r="B3351" s="9"/>
      <c r="C3351" s="9"/>
      <c r="D3351" s="9"/>
      <c r="E3351" s="9"/>
      <c r="F3351" s="9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  <c r="V3351" s="5"/>
      <c r="W3351" s="5"/>
      <c r="X3351" s="5"/>
      <c r="Y3351" s="5"/>
      <c r="Z3351" s="5"/>
      <c r="AA3351" s="5"/>
      <c r="AB3351" s="5"/>
      <c r="AC3351" s="5"/>
      <c r="AD3351" s="5"/>
      <c r="AE3351" s="5"/>
      <c r="AF3351" s="5"/>
      <c r="AG3351" s="5"/>
      <c r="AH3351" s="5"/>
      <c r="AI3351" s="5"/>
      <c r="AJ3351" s="5"/>
      <c r="AK3351" s="5"/>
      <c r="AL3351" s="5"/>
      <c r="AM3351" s="5"/>
      <c r="AN3351" s="5"/>
      <c r="AO3351" s="5"/>
      <c r="AP3351" s="5"/>
      <c r="AQ3351" s="5"/>
      <c r="AR3351" s="5"/>
      <c r="AS3351" s="5"/>
      <c r="AT3351" s="5"/>
      <c r="AU3351" s="5"/>
      <c r="AV3351" s="28"/>
      <c r="AW3351" s="28"/>
    </row>
    <row r="3352" spans="2:49" ht="15.6" x14ac:dyDescent="0.3">
      <c r="B3352" s="9"/>
      <c r="C3352" s="9"/>
      <c r="D3352" s="9"/>
      <c r="E3352" s="9"/>
      <c r="F3352" s="9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  <c r="V3352" s="5"/>
      <c r="W3352" s="5"/>
      <c r="X3352" s="5"/>
      <c r="Y3352" s="5"/>
      <c r="Z3352" s="5"/>
      <c r="AA3352" s="5"/>
      <c r="AB3352" s="5"/>
      <c r="AC3352" s="5"/>
      <c r="AD3352" s="5"/>
      <c r="AE3352" s="5"/>
      <c r="AF3352" s="5"/>
      <c r="AG3352" s="5"/>
      <c r="AH3352" s="5"/>
      <c r="AI3352" s="5"/>
      <c r="AJ3352" s="5"/>
      <c r="AK3352" s="5"/>
      <c r="AL3352" s="5"/>
      <c r="AM3352" s="5"/>
      <c r="AN3352" s="5"/>
      <c r="AO3352" s="5"/>
      <c r="AP3352" s="5"/>
      <c r="AQ3352" s="5"/>
      <c r="AR3352" s="5"/>
      <c r="AS3352" s="5"/>
      <c r="AT3352" s="5"/>
      <c r="AU3352" s="5"/>
      <c r="AV3352" s="28"/>
      <c r="AW3352" s="28"/>
    </row>
    <row r="3353" spans="2:49" ht="15.6" x14ac:dyDescent="0.3">
      <c r="B3353" s="9"/>
      <c r="C3353" s="9"/>
      <c r="D3353" s="9"/>
      <c r="E3353" s="9"/>
      <c r="F3353" s="9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  <c r="V3353" s="5"/>
      <c r="W3353" s="5"/>
      <c r="X3353" s="5"/>
      <c r="Y3353" s="5"/>
      <c r="Z3353" s="5"/>
      <c r="AA3353" s="5"/>
      <c r="AB3353" s="5"/>
      <c r="AC3353" s="5"/>
      <c r="AD3353" s="5"/>
      <c r="AE3353" s="5"/>
      <c r="AF3353" s="5"/>
      <c r="AG3353" s="5"/>
      <c r="AH3353" s="5"/>
      <c r="AI3353" s="5"/>
      <c r="AJ3353" s="5"/>
      <c r="AK3353" s="5"/>
      <c r="AL3353" s="5"/>
      <c r="AM3353" s="5"/>
      <c r="AN3353" s="5"/>
      <c r="AO3353" s="5"/>
      <c r="AP3353" s="5"/>
      <c r="AQ3353" s="5"/>
      <c r="AR3353" s="5"/>
      <c r="AS3353" s="5"/>
      <c r="AT3353" s="5"/>
      <c r="AU3353" s="5"/>
      <c r="AV3353" s="28"/>
      <c r="AW3353" s="28"/>
    </row>
    <row r="3354" spans="2:49" ht="15.6" x14ac:dyDescent="0.3">
      <c r="B3354" s="9"/>
      <c r="C3354" s="9"/>
      <c r="D3354" s="9"/>
      <c r="E3354" s="9"/>
      <c r="F3354" s="9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  <c r="V3354" s="5"/>
      <c r="W3354" s="5"/>
      <c r="X3354" s="5"/>
      <c r="Y3354" s="5"/>
      <c r="Z3354" s="5"/>
      <c r="AA3354" s="5"/>
      <c r="AB3354" s="5"/>
      <c r="AC3354" s="5"/>
      <c r="AD3354" s="5"/>
      <c r="AE3354" s="5"/>
      <c r="AF3354" s="5"/>
      <c r="AG3354" s="5"/>
      <c r="AH3354" s="5"/>
      <c r="AI3354" s="5"/>
      <c r="AJ3354" s="5"/>
      <c r="AK3354" s="5"/>
      <c r="AL3354" s="5"/>
      <c r="AM3354" s="5"/>
      <c r="AN3354" s="5"/>
      <c r="AO3354" s="5"/>
      <c r="AP3354" s="5"/>
      <c r="AQ3354" s="5"/>
      <c r="AR3354" s="5"/>
      <c r="AS3354" s="5"/>
      <c r="AT3354" s="5"/>
      <c r="AU3354" s="5"/>
      <c r="AV3354" s="28"/>
      <c r="AW3354" s="28"/>
    </row>
    <row r="3355" spans="2:49" ht="15.6" x14ac:dyDescent="0.3">
      <c r="B3355" s="9"/>
      <c r="C3355" s="9"/>
      <c r="D3355" s="9"/>
      <c r="E3355" s="9"/>
      <c r="F3355" s="9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  <c r="V3355" s="5"/>
      <c r="W3355" s="5"/>
      <c r="X3355" s="5"/>
      <c r="Y3355" s="5"/>
      <c r="Z3355" s="5"/>
      <c r="AA3355" s="5"/>
      <c r="AB3355" s="5"/>
      <c r="AC3355" s="5"/>
      <c r="AD3355" s="5"/>
      <c r="AE3355" s="5"/>
      <c r="AF3355" s="5"/>
      <c r="AG3355" s="5"/>
      <c r="AH3355" s="5"/>
      <c r="AI3355" s="5"/>
      <c r="AJ3355" s="5"/>
      <c r="AK3355" s="5"/>
      <c r="AL3355" s="5"/>
      <c r="AM3355" s="5"/>
      <c r="AN3355" s="5"/>
      <c r="AO3355" s="5"/>
      <c r="AP3355" s="5"/>
      <c r="AQ3355" s="5"/>
      <c r="AR3355" s="5"/>
      <c r="AS3355" s="5"/>
      <c r="AT3355" s="5"/>
      <c r="AU3355" s="5"/>
      <c r="AV3355" s="28"/>
      <c r="AW3355" s="28"/>
    </row>
    <row r="3356" spans="2:49" ht="15.6" x14ac:dyDescent="0.3">
      <c r="B3356" s="9"/>
      <c r="C3356" s="9"/>
      <c r="D3356" s="9"/>
      <c r="E3356" s="9"/>
      <c r="F3356" s="9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  <c r="V3356" s="5"/>
      <c r="W3356" s="5"/>
      <c r="X3356" s="5"/>
      <c r="Y3356" s="5"/>
      <c r="Z3356" s="5"/>
      <c r="AA3356" s="5"/>
      <c r="AB3356" s="5"/>
      <c r="AC3356" s="5"/>
      <c r="AD3356" s="5"/>
      <c r="AE3356" s="5"/>
      <c r="AF3356" s="5"/>
      <c r="AG3356" s="5"/>
      <c r="AH3356" s="5"/>
      <c r="AI3356" s="5"/>
      <c r="AJ3356" s="5"/>
      <c r="AK3356" s="5"/>
      <c r="AL3356" s="5"/>
      <c r="AM3356" s="5"/>
      <c r="AN3356" s="5"/>
      <c r="AO3356" s="5"/>
      <c r="AP3356" s="5"/>
      <c r="AQ3356" s="5"/>
      <c r="AR3356" s="5"/>
      <c r="AS3356" s="5"/>
      <c r="AT3356" s="5"/>
      <c r="AU3356" s="5"/>
      <c r="AV3356" s="28"/>
      <c r="AW3356" s="28"/>
    </row>
    <row r="3357" spans="2:49" ht="15.6" x14ac:dyDescent="0.3">
      <c r="B3357" s="9"/>
      <c r="C3357" s="9"/>
      <c r="D3357" s="9"/>
      <c r="E3357" s="9"/>
      <c r="F3357" s="9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  <c r="V3357" s="5"/>
      <c r="W3357" s="5"/>
      <c r="X3357" s="5"/>
      <c r="Y3357" s="5"/>
      <c r="Z3357" s="5"/>
      <c r="AA3357" s="5"/>
      <c r="AB3357" s="5"/>
      <c r="AC3357" s="5"/>
      <c r="AD3357" s="5"/>
      <c r="AE3357" s="5"/>
      <c r="AF3357" s="5"/>
      <c r="AG3357" s="5"/>
      <c r="AH3357" s="5"/>
      <c r="AI3357" s="5"/>
      <c r="AJ3357" s="5"/>
      <c r="AK3357" s="5"/>
      <c r="AL3357" s="5"/>
      <c r="AM3357" s="5"/>
      <c r="AN3357" s="5"/>
      <c r="AO3357" s="5"/>
      <c r="AP3357" s="5"/>
      <c r="AQ3357" s="5"/>
      <c r="AR3357" s="5"/>
      <c r="AS3357" s="5"/>
      <c r="AT3357" s="5"/>
      <c r="AU3357" s="5"/>
      <c r="AV3357" s="28"/>
      <c r="AW3357" s="28"/>
    </row>
    <row r="3358" spans="2:49" ht="15.6" x14ac:dyDescent="0.3">
      <c r="B3358" s="9"/>
      <c r="C3358" s="9"/>
      <c r="D3358" s="9"/>
      <c r="E3358" s="9"/>
      <c r="F3358" s="9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  <c r="V3358" s="5"/>
      <c r="W3358" s="5"/>
      <c r="X3358" s="5"/>
      <c r="Y3358" s="5"/>
      <c r="Z3358" s="5"/>
      <c r="AA3358" s="5"/>
      <c r="AB3358" s="5"/>
      <c r="AC3358" s="5"/>
      <c r="AD3358" s="5"/>
      <c r="AE3358" s="5"/>
      <c r="AF3358" s="5"/>
      <c r="AG3358" s="5"/>
      <c r="AH3358" s="5"/>
      <c r="AI3358" s="5"/>
      <c r="AJ3358" s="5"/>
      <c r="AK3358" s="5"/>
      <c r="AL3358" s="5"/>
      <c r="AM3358" s="5"/>
      <c r="AN3358" s="5"/>
      <c r="AO3358" s="5"/>
      <c r="AP3358" s="5"/>
      <c r="AQ3358" s="5"/>
      <c r="AR3358" s="5"/>
      <c r="AS3358" s="5"/>
      <c r="AT3358" s="5"/>
      <c r="AU3358" s="5"/>
      <c r="AV3358" s="28"/>
      <c r="AW3358" s="28"/>
    </row>
    <row r="3359" spans="2:49" ht="15.6" x14ac:dyDescent="0.3">
      <c r="B3359" s="9"/>
      <c r="C3359" s="9"/>
      <c r="D3359" s="9"/>
      <c r="E3359" s="9"/>
      <c r="F3359" s="9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  <c r="V3359" s="5"/>
      <c r="W3359" s="5"/>
      <c r="X3359" s="5"/>
      <c r="Y3359" s="5"/>
      <c r="Z3359" s="5"/>
      <c r="AA3359" s="5"/>
      <c r="AB3359" s="5"/>
      <c r="AC3359" s="5"/>
      <c r="AD3359" s="5"/>
      <c r="AE3359" s="5"/>
      <c r="AF3359" s="5"/>
      <c r="AG3359" s="5"/>
      <c r="AH3359" s="5"/>
      <c r="AI3359" s="5"/>
      <c r="AJ3359" s="5"/>
      <c r="AK3359" s="5"/>
      <c r="AL3359" s="5"/>
      <c r="AM3359" s="5"/>
      <c r="AN3359" s="5"/>
      <c r="AO3359" s="5"/>
      <c r="AP3359" s="5"/>
      <c r="AQ3359" s="5"/>
      <c r="AR3359" s="5"/>
      <c r="AS3359" s="5"/>
      <c r="AT3359" s="5"/>
      <c r="AU3359" s="5"/>
      <c r="AV3359" s="28"/>
      <c r="AW3359" s="28"/>
    </row>
    <row r="3360" spans="2:49" ht="15.6" x14ac:dyDescent="0.3">
      <c r="B3360" s="9"/>
      <c r="C3360" s="9"/>
      <c r="D3360" s="9"/>
      <c r="E3360" s="9"/>
      <c r="F3360" s="9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  <c r="V3360" s="5"/>
      <c r="W3360" s="5"/>
      <c r="X3360" s="5"/>
      <c r="Y3360" s="5"/>
      <c r="Z3360" s="5"/>
      <c r="AA3360" s="5"/>
      <c r="AB3360" s="5"/>
      <c r="AC3360" s="5"/>
      <c r="AD3360" s="5"/>
      <c r="AE3360" s="5"/>
      <c r="AF3360" s="5"/>
      <c r="AG3360" s="5"/>
      <c r="AH3360" s="5"/>
      <c r="AI3360" s="5"/>
      <c r="AJ3360" s="5"/>
      <c r="AK3360" s="5"/>
      <c r="AL3360" s="5"/>
      <c r="AM3360" s="5"/>
      <c r="AN3360" s="5"/>
      <c r="AO3360" s="5"/>
      <c r="AP3360" s="5"/>
      <c r="AQ3360" s="5"/>
      <c r="AR3360" s="5"/>
      <c r="AS3360" s="5"/>
      <c r="AT3360" s="5"/>
      <c r="AU3360" s="5"/>
      <c r="AV3360" s="28"/>
      <c r="AW3360" s="28"/>
    </row>
    <row r="3361" spans="2:49" ht="15.6" x14ac:dyDescent="0.3">
      <c r="B3361" s="9"/>
      <c r="C3361" s="9"/>
      <c r="D3361" s="9"/>
      <c r="E3361" s="9"/>
      <c r="F3361" s="9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  <c r="V3361" s="5"/>
      <c r="W3361" s="5"/>
      <c r="X3361" s="5"/>
      <c r="Y3361" s="5"/>
      <c r="Z3361" s="5"/>
      <c r="AA3361" s="5"/>
      <c r="AB3361" s="5"/>
      <c r="AC3361" s="5"/>
      <c r="AD3361" s="5"/>
      <c r="AE3361" s="5"/>
      <c r="AF3361" s="5"/>
      <c r="AG3361" s="5"/>
      <c r="AH3361" s="5"/>
      <c r="AI3361" s="5"/>
      <c r="AJ3361" s="5"/>
      <c r="AK3361" s="5"/>
      <c r="AL3361" s="5"/>
      <c r="AM3361" s="5"/>
      <c r="AN3361" s="5"/>
      <c r="AO3361" s="5"/>
      <c r="AP3361" s="5"/>
      <c r="AQ3361" s="5"/>
      <c r="AR3361" s="5"/>
      <c r="AS3361" s="5"/>
      <c r="AT3361" s="5"/>
      <c r="AU3361" s="5"/>
      <c r="AV3361" s="28"/>
      <c r="AW3361" s="28"/>
    </row>
    <row r="3362" spans="2:49" ht="15.6" x14ac:dyDescent="0.3">
      <c r="B3362" s="9"/>
      <c r="C3362" s="9"/>
      <c r="D3362" s="9"/>
      <c r="E3362" s="9"/>
      <c r="F3362" s="9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  <c r="V3362" s="5"/>
      <c r="W3362" s="5"/>
      <c r="X3362" s="5"/>
      <c r="Y3362" s="5"/>
      <c r="Z3362" s="5"/>
      <c r="AA3362" s="5"/>
      <c r="AB3362" s="5"/>
      <c r="AC3362" s="5"/>
      <c r="AD3362" s="5"/>
      <c r="AE3362" s="5"/>
      <c r="AF3362" s="5"/>
      <c r="AG3362" s="5"/>
      <c r="AH3362" s="5"/>
      <c r="AI3362" s="5"/>
      <c r="AJ3362" s="5"/>
      <c r="AK3362" s="5"/>
      <c r="AL3362" s="5"/>
      <c r="AM3362" s="5"/>
      <c r="AN3362" s="5"/>
      <c r="AO3362" s="5"/>
      <c r="AP3362" s="5"/>
      <c r="AQ3362" s="5"/>
      <c r="AR3362" s="5"/>
      <c r="AS3362" s="5"/>
      <c r="AT3362" s="5"/>
      <c r="AU3362" s="5"/>
      <c r="AV3362" s="28"/>
      <c r="AW3362" s="28"/>
    </row>
    <row r="3363" spans="2:49" ht="15.6" x14ac:dyDescent="0.3">
      <c r="B3363" s="9"/>
      <c r="C3363" s="9"/>
      <c r="D3363" s="9"/>
      <c r="E3363" s="9"/>
      <c r="F3363" s="9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  <c r="V3363" s="5"/>
      <c r="W3363" s="5"/>
      <c r="X3363" s="5"/>
      <c r="Y3363" s="5"/>
      <c r="Z3363" s="5"/>
      <c r="AA3363" s="5"/>
      <c r="AB3363" s="5"/>
      <c r="AC3363" s="5"/>
      <c r="AD3363" s="5"/>
      <c r="AE3363" s="5"/>
      <c r="AF3363" s="5"/>
      <c r="AG3363" s="5"/>
      <c r="AH3363" s="5"/>
      <c r="AI3363" s="5"/>
      <c r="AJ3363" s="5"/>
      <c r="AK3363" s="5"/>
      <c r="AL3363" s="5"/>
      <c r="AM3363" s="5"/>
      <c r="AN3363" s="5"/>
      <c r="AO3363" s="5"/>
      <c r="AP3363" s="5"/>
      <c r="AQ3363" s="5"/>
      <c r="AR3363" s="5"/>
      <c r="AS3363" s="5"/>
      <c r="AT3363" s="5"/>
      <c r="AU3363" s="5"/>
      <c r="AV3363" s="28"/>
      <c r="AW3363" s="28"/>
    </row>
    <row r="3364" spans="2:49" ht="15.6" x14ac:dyDescent="0.3">
      <c r="B3364" s="9"/>
      <c r="C3364" s="9"/>
      <c r="D3364" s="9"/>
      <c r="E3364" s="9"/>
      <c r="F3364" s="9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  <c r="V3364" s="5"/>
      <c r="W3364" s="5"/>
      <c r="X3364" s="5"/>
      <c r="Y3364" s="5"/>
      <c r="Z3364" s="5"/>
      <c r="AA3364" s="5"/>
      <c r="AB3364" s="5"/>
      <c r="AC3364" s="5"/>
      <c r="AD3364" s="5"/>
      <c r="AE3364" s="5"/>
      <c r="AF3364" s="5"/>
      <c r="AG3364" s="5"/>
      <c r="AH3364" s="5"/>
      <c r="AI3364" s="5"/>
      <c r="AJ3364" s="5"/>
      <c r="AK3364" s="5"/>
      <c r="AL3364" s="5"/>
      <c r="AM3364" s="5"/>
      <c r="AN3364" s="5"/>
      <c r="AO3364" s="5"/>
      <c r="AP3364" s="5"/>
      <c r="AQ3364" s="5"/>
      <c r="AR3364" s="5"/>
      <c r="AS3364" s="5"/>
      <c r="AT3364" s="5"/>
      <c r="AU3364" s="5"/>
      <c r="AV3364" s="28"/>
      <c r="AW3364" s="28"/>
    </row>
    <row r="3365" spans="2:49" ht="15.6" x14ac:dyDescent="0.3">
      <c r="B3365" s="9"/>
      <c r="C3365" s="9"/>
      <c r="D3365" s="9"/>
      <c r="E3365" s="9"/>
      <c r="F3365" s="9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  <c r="V3365" s="5"/>
      <c r="W3365" s="5"/>
      <c r="X3365" s="5"/>
      <c r="Y3365" s="5"/>
      <c r="Z3365" s="5"/>
      <c r="AA3365" s="5"/>
      <c r="AB3365" s="5"/>
      <c r="AC3365" s="5"/>
      <c r="AD3365" s="5"/>
      <c r="AE3365" s="5"/>
      <c r="AF3365" s="5"/>
      <c r="AG3365" s="5"/>
      <c r="AH3365" s="5"/>
      <c r="AI3365" s="5"/>
      <c r="AJ3365" s="5"/>
      <c r="AK3365" s="5"/>
      <c r="AL3365" s="5"/>
      <c r="AM3365" s="5"/>
      <c r="AN3365" s="5"/>
      <c r="AO3365" s="5"/>
      <c r="AP3365" s="5"/>
      <c r="AQ3365" s="5"/>
      <c r="AR3365" s="5"/>
      <c r="AS3365" s="5"/>
      <c r="AT3365" s="5"/>
      <c r="AU3365" s="5"/>
      <c r="AV3365" s="28"/>
      <c r="AW3365" s="28"/>
    </row>
    <row r="3366" spans="2:49" ht="15.6" x14ac:dyDescent="0.3">
      <c r="B3366" s="9"/>
      <c r="C3366" s="9"/>
      <c r="D3366" s="9"/>
      <c r="E3366" s="9"/>
      <c r="F3366" s="9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  <c r="V3366" s="5"/>
      <c r="W3366" s="5"/>
      <c r="X3366" s="5"/>
      <c r="Y3366" s="5"/>
      <c r="Z3366" s="5"/>
      <c r="AA3366" s="5"/>
      <c r="AB3366" s="5"/>
      <c r="AC3366" s="5"/>
      <c r="AD3366" s="5"/>
      <c r="AE3366" s="5"/>
      <c r="AF3366" s="5"/>
      <c r="AG3366" s="5"/>
      <c r="AH3366" s="5"/>
      <c r="AI3366" s="5"/>
      <c r="AJ3366" s="5"/>
      <c r="AK3366" s="5"/>
      <c r="AL3366" s="5"/>
      <c r="AM3366" s="5"/>
      <c r="AN3366" s="5"/>
      <c r="AO3366" s="5"/>
      <c r="AP3366" s="5"/>
      <c r="AQ3366" s="5"/>
      <c r="AR3366" s="5"/>
      <c r="AS3366" s="5"/>
      <c r="AT3366" s="5"/>
      <c r="AU3366" s="5"/>
      <c r="AV3366" s="28"/>
      <c r="AW3366" s="28"/>
    </row>
    <row r="3367" spans="2:49" ht="15.6" x14ac:dyDescent="0.3">
      <c r="B3367" s="9"/>
      <c r="C3367" s="9"/>
      <c r="D3367" s="9"/>
      <c r="E3367" s="9"/>
      <c r="F3367" s="9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  <c r="V3367" s="5"/>
      <c r="W3367" s="5"/>
      <c r="X3367" s="5"/>
      <c r="Y3367" s="5"/>
      <c r="Z3367" s="5"/>
      <c r="AA3367" s="5"/>
      <c r="AB3367" s="5"/>
      <c r="AC3367" s="5"/>
      <c r="AD3367" s="5"/>
      <c r="AE3367" s="5"/>
      <c r="AF3367" s="5"/>
      <c r="AG3367" s="5"/>
      <c r="AH3367" s="5"/>
      <c r="AI3367" s="5"/>
      <c r="AJ3367" s="5"/>
      <c r="AK3367" s="5"/>
      <c r="AL3367" s="5"/>
      <c r="AM3367" s="5"/>
      <c r="AN3367" s="5"/>
      <c r="AO3367" s="5"/>
      <c r="AP3367" s="5"/>
      <c r="AQ3367" s="5"/>
      <c r="AR3367" s="5"/>
      <c r="AS3367" s="5"/>
      <c r="AT3367" s="5"/>
      <c r="AU3367" s="5"/>
      <c r="AV3367" s="28"/>
      <c r="AW3367" s="28"/>
    </row>
    <row r="3368" spans="2:49" ht="15.6" x14ac:dyDescent="0.3">
      <c r="B3368" s="9"/>
      <c r="C3368" s="9"/>
      <c r="D3368" s="9"/>
      <c r="E3368" s="9"/>
      <c r="F3368" s="9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  <c r="V3368" s="5"/>
      <c r="W3368" s="5"/>
      <c r="X3368" s="5"/>
      <c r="Y3368" s="5"/>
      <c r="Z3368" s="5"/>
      <c r="AA3368" s="5"/>
      <c r="AB3368" s="5"/>
      <c r="AC3368" s="5"/>
      <c r="AD3368" s="5"/>
      <c r="AE3368" s="5"/>
      <c r="AF3368" s="5"/>
      <c r="AG3368" s="5"/>
      <c r="AH3368" s="5"/>
      <c r="AI3368" s="5"/>
      <c r="AJ3368" s="5"/>
      <c r="AK3368" s="5"/>
      <c r="AL3368" s="5"/>
      <c r="AM3368" s="5"/>
      <c r="AN3368" s="5"/>
      <c r="AO3368" s="5"/>
      <c r="AP3368" s="5"/>
      <c r="AQ3368" s="5"/>
      <c r="AR3368" s="5"/>
      <c r="AS3368" s="5"/>
      <c r="AT3368" s="5"/>
      <c r="AU3368" s="5"/>
      <c r="AV3368" s="28"/>
      <c r="AW3368" s="28"/>
    </row>
    <row r="3369" spans="2:49" ht="15.6" x14ac:dyDescent="0.3">
      <c r="B3369" s="9"/>
      <c r="C3369" s="9"/>
      <c r="D3369" s="9"/>
      <c r="E3369" s="9"/>
      <c r="F3369" s="9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5"/>
      <c r="Z3369" s="5"/>
      <c r="AA3369" s="5"/>
      <c r="AB3369" s="5"/>
      <c r="AC3369" s="5"/>
      <c r="AD3369" s="5"/>
      <c r="AE3369" s="5"/>
      <c r="AF3369" s="5"/>
      <c r="AG3369" s="5"/>
      <c r="AH3369" s="5"/>
      <c r="AI3369" s="5"/>
      <c r="AJ3369" s="5"/>
      <c r="AK3369" s="5"/>
      <c r="AL3369" s="5"/>
      <c r="AM3369" s="5"/>
      <c r="AN3369" s="5"/>
      <c r="AO3369" s="5"/>
      <c r="AP3369" s="5"/>
      <c r="AQ3369" s="5"/>
      <c r="AR3369" s="5"/>
      <c r="AS3369" s="5"/>
      <c r="AT3369" s="5"/>
      <c r="AU3369" s="5"/>
      <c r="AV3369" s="28"/>
      <c r="AW3369" s="28"/>
    </row>
    <row r="3370" spans="2:49" ht="15.6" x14ac:dyDescent="0.3">
      <c r="B3370" s="9"/>
      <c r="C3370" s="9"/>
      <c r="D3370" s="9"/>
      <c r="E3370" s="9"/>
      <c r="F3370" s="9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  <c r="V3370" s="5"/>
      <c r="W3370" s="5"/>
      <c r="X3370" s="5"/>
      <c r="Y3370" s="5"/>
      <c r="Z3370" s="5"/>
      <c r="AA3370" s="5"/>
      <c r="AB3370" s="5"/>
      <c r="AC3370" s="5"/>
      <c r="AD3370" s="5"/>
      <c r="AE3370" s="5"/>
      <c r="AF3370" s="5"/>
      <c r="AG3370" s="5"/>
      <c r="AH3370" s="5"/>
      <c r="AI3370" s="5"/>
      <c r="AJ3370" s="5"/>
      <c r="AK3370" s="5"/>
      <c r="AL3370" s="5"/>
      <c r="AM3370" s="5"/>
      <c r="AN3370" s="5"/>
      <c r="AO3370" s="5"/>
      <c r="AP3370" s="5"/>
      <c r="AQ3370" s="5"/>
      <c r="AR3370" s="5"/>
      <c r="AS3370" s="5"/>
      <c r="AT3370" s="5"/>
      <c r="AU3370" s="5"/>
      <c r="AV3370" s="28"/>
      <c r="AW3370" s="28"/>
    </row>
    <row r="3371" spans="2:49" ht="15.6" x14ac:dyDescent="0.3">
      <c r="B3371" s="9"/>
      <c r="C3371" s="9"/>
      <c r="D3371" s="9"/>
      <c r="E3371" s="9"/>
      <c r="F3371" s="9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  <c r="V3371" s="5"/>
      <c r="W3371" s="5"/>
      <c r="X3371" s="5"/>
      <c r="Y3371" s="5"/>
      <c r="Z3371" s="5"/>
      <c r="AA3371" s="5"/>
      <c r="AB3371" s="5"/>
      <c r="AC3371" s="5"/>
      <c r="AD3371" s="5"/>
      <c r="AE3371" s="5"/>
      <c r="AF3371" s="5"/>
      <c r="AG3371" s="5"/>
      <c r="AH3371" s="5"/>
      <c r="AI3371" s="5"/>
      <c r="AJ3371" s="5"/>
      <c r="AK3371" s="5"/>
      <c r="AL3371" s="5"/>
      <c r="AM3371" s="5"/>
      <c r="AN3371" s="5"/>
      <c r="AO3371" s="5"/>
      <c r="AP3371" s="5"/>
      <c r="AQ3371" s="5"/>
      <c r="AR3371" s="5"/>
      <c r="AS3371" s="5"/>
      <c r="AT3371" s="5"/>
      <c r="AU3371" s="5"/>
      <c r="AV3371" s="28"/>
      <c r="AW3371" s="28"/>
    </row>
    <row r="3372" spans="2:49" ht="15.6" x14ac:dyDescent="0.3">
      <c r="B3372" s="9"/>
      <c r="C3372" s="9"/>
      <c r="D3372" s="9"/>
      <c r="E3372" s="9"/>
      <c r="F3372" s="9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  <c r="V3372" s="5"/>
      <c r="W3372" s="5"/>
      <c r="X3372" s="5"/>
      <c r="Y3372" s="5"/>
      <c r="Z3372" s="5"/>
      <c r="AA3372" s="5"/>
      <c r="AB3372" s="5"/>
      <c r="AC3372" s="5"/>
      <c r="AD3372" s="5"/>
      <c r="AE3372" s="5"/>
      <c r="AF3372" s="5"/>
      <c r="AG3372" s="5"/>
      <c r="AH3372" s="5"/>
      <c r="AI3372" s="5"/>
      <c r="AJ3372" s="5"/>
      <c r="AK3372" s="5"/>
      <c r="AL3372" s="5"/>
      <c r="AM3372" s="5"/>
      <c r="AN3372" s="5"/>
      <c r="AO3372" s="5"/>
      <c r="AP3372" s="5"/>
      <c r="AQ3372" s="5"/>
      <c r="AR3372" s="5"/>
      <c r="AS3372" s="5"/>
      <c r="AT3372" s="5"/>
      <c r="AU3372" s="5"/>
      <c r="AV3372" s="28"/>
      <c r="AW3372" s="28"/>
    </row>
    <row r="3373" spans="2:49" ht="15.6" x14ac:dyDescent="0.3">
      <c r="B3373" s="9"/>
      <c r="C3373" s="9"/>
      <c r="D3373" s="9"/>
      <c r="E3373" s="9"/>
      <c r="F3373" s="9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  <c r="V3373" s="5"/>
      <c r="W3373" s="5"/>
      <c r="X3373" s="5"/>
      <c r="Y3373" s="5"/>
      <c r="Z3373" s="5"/>
      <c r="AA3373" s="5"/>
      <c r="AB3373" s="5"/>
      <c r="AC3373" s="5"/>
      <c r="AD3373" s="5"/>
      <c r="AE3373" s="5"/>
      <c r="AF3373" s="5"/>
      <c r="AG3373" s="5"/>
      <c r="AH3373" s="5"/>
      <c r="AI3373" s="5"/>
      <c r="AJ3373" s="5"/>
      <c r="AK3373" s="5"/>
      <c r="AL3373" s="5"/>
      <c r="AM3373" s="5"/>
      <c r="AN3373" s="5"/>
      <c r="AO3373" s="5"/>
      <c r="AP3373" s="5"/>
      <c r="AQ3373" s="5"/>
      <c r="AR3373" s="5"/>
      <c r="AS3373" s="5"/>
      <c r="AT3373" s="5"/>
      <c r="AU3373" s="5"/>
      <c r="AV3373" s="28"/>
      <c r="AW3373" s="28"/>
    </row>
    <row r="3374" spans="2:49" ht="15.6" x14ac:dyDescent="0.3">
      <c r="B3374" s="9"/>
      <c r="C3374" s="9"/>
      <c r="D3374" s="9"/>
      <c r="E3374" s="9"/>
      <c r="F3374" s="9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  <c r="V3374" s="5"/>
      <c r="W3374" s="5"/>
      <c r="X3374" s="5"/>
      <c r="Y3374" s="5"/>
      <c r="Z3374" s="5"/>
      <c r="AA3374" s="5"/>
      <c r="AB3374" s="5"/>
      <c r="AC3374" s="5"/>
      <c r="AD3374" s="5"/>
      <c r="AE3374" s="5"/>
      <c r="AF3374" s="5"/>
      <c r="AG3374" s="5"/>
      <c r="AH3374" s="5"/>
      <c r="AI3374" s="5"/>
      <c r="AJ3374" s="5"/>
      <c r="AK3374" s="5"/>
      <c r="AL3374" s="5"/>
      <c r="AM3374" s="5"/>
      <c r="AN3374" s="5"/>
      <c r="AO3374" s="5"/>
      <c r="AP3374" s="5"/>
      <c r="AQ3374" s="5"/>
      <c r="AR3374" s="5"/>
      <c r="AS3374" s="5"/>
      <c r="AT3374" s="5"/>
      <c r="AU3374" s="5"/>
      <c r="AV3374" s="28"/>
      <c r="AW3374" s="28"/>
    </row>
    <row r="3375" spans="2:49" ht="15.6" x14ac:dyDescent="0.3">
      <c r="B3375" s="9"/>
      <c r="C3375" s="9"/>
      <c r="D3375" s="9"/>
      <c r="E3375" s="9"/>
      <c r="F3375" s="9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  <c r="V3375" s="5"/>
      <c r="W3375" s="5"/>
      <c r="X3375" s="5"/>
      <c r="Y3375" s="5"/>
      <c r="Z3375" s="5"/>
      <c r="AA3375" s="5"/>
      <c r="AB3375" s="5"/>
      <c r="AC3375" s="5"/>
      <c r="AD3375" s="5"/>
      <c r="AE3375" s="5"/>
      <c r="AF3375" s="5"/>
      <c r="AG3375" s="5"/>
      <c r="AH3375" s="5"/>
      <c r="AI3375" s="5"/>
      <c r="AJ3375" s="5"/>
      <c r="AK3375" s="5"/>
      <c r="AL3375" s="5"/>
      <c r="AM3375" s="5"/>
      <c r="AN3375" s="5"/>
      <c r="AO3375" s="5"/>
      <c r="AP3375" s="5"/>
      <c r="AQ3375" s="5"/>
      <c r="AR3375" s="5"/>
      <c r="AS3375" s="5"/>
      <c r="AT3375" s="5"/>
      <c r="AU3375" s="5"/>
      <c r="AV3375" s="28"/>
      <c r="AW3375" s="28"/>
    </row>
    <row r="3376" spans="2:49" ht="15.6" x14ac:dyDescent="0.3">
      <c r="B3376" s="9"/>
      <c r="C3376" s="9"/>
      <c r="D3376" s="9"/>
      <c r="E3376" s="9"/>
      <c r="F3376" s="9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  <c r="V3376" s="5"/>
      <c r="W3376" s="5"/>
      <c r="X3376" s="5"/>
      <c r="Y3376" s="5"/>
      <c r="Z3376" s="5"/>
      <c r="AA3376" s="5"/>
      <c r="AB3376" s="5"/>
      <c r="AC3376" s="5"/>
      <c r="AD3376" s="5"/>
      <c r="AE3376" s="5"/>
      <c r="AF3376" s="5"/>
      <c r="AG3376" s="5"/>
      <c r="AH3376" s="5"/>
      <c r="AI3376" s="5"/>
      <c r="AJ3376" s="5"/>
      <c r="AK3376" s="5"/>
      <c r="AL3376" s="5"/>
      <c r="AM3376" s="5"/>
      <c r="AN3376" s="5"/>
      <c r="AO3376" s="5"/>
      <c r="AP3376" s="5"/>
      <c r="AQ3376" s="5"/>
      <c r="AR3376" s="5"/>
      <c r="AS3376" s="5"/>
      <c r="AT3376" s="5"/>
      <c r="AU3376" s="5"/>
      <c r="AV3376" s="28"/>
      <c r="AW3376" s="28"/>
    </row>
    <row r="3377" spans="2:49" ht="15.6" x14ac:dyDescent="0.3">
      <c r="B3377" s="9"/>
      <c r="C3377" s="9"/>
      <c r="D3377" s="9"/>
      <c r="E3377" s="9"/>
      <c r="F3377" s="9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  <c r="V3377" s="5"/>
      <c r="W3377" s="5"/>
      <c r="X3377" s="5"/>
      <c r="Y3377" s="5"/>
      <c r="Z3377" s="5"/>
      <c r="AA3377" s="5"/>
      <c r="AB3377" s="5"/>
      <c r="AC3377" s="5"/>
      <c r="AD3377" s="5"/>
      <c r="AE3377" s="5"/>
      <c r="AF3377" s="5"/>
      <c r="AG3377" s="5"/>
      <c r="AH3377" s="5"/>
      <c r="AI3377" s="5"/>
      <c r="AJ3377" s="5"/>
      <c r="AK3377" s="5"/>
      <c r="AL3377" s="5"/>
      <c r="AM3377" s="5"/>
      <c r="AN3377" s="5"/>
      <c r="AO3377" s="5"/>
      <c r="AP3377" s="5"/>
      <c r="AQ3377" s="5"/>
      <c r="AR3377" s="5"/>
      <c r="AS3377" s="5"/>
      <c r="AT3377" s="5"/>
      <c r="AU3377" s="5"/>
      <c r="AV3377" s="28"/>
      <c r="AW3377" s="28"/>
    </row>
    <row r="3378" spans="2:49" ht="15.6" x14ac:dyDescent="0.3">
      <c r="B3378" s="9"/>
      <c r="C3378" s="9"/>
      <c r="D3378" s="9"/>
      <c r="E3378" s="9"/>
      <c r="F3378" s="9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  <c r="V3378" s="5"/>
      <c r="W3378" s="5"/>
      <c r="X3378" s="5"/>
      <c r="Y3378" s="5"/>
      <c r="Z3378" s="5"/>
      <c r="AA3378" s="5"/>
      <c r="AB3378" s="5"/>
      <c r="AC3378" s="5"/>
      <c r="AD3378" s="5"/>
      <c r="AE3378" s="5"/>
      <c r="AF3378" s="5"/>
      <c r="AG3378" s="5"/>
      <c r="AH3378" s="5"/>
      <c r="AI3378" s="5"/>
      <c r="AJ3378" s="5"/>
      <c r="AK3378" s="5"/>
      <c r="AL3378" s="5"/>
      <c r="AM3378" s="5"/>
      <c r="AN3378" s="5"/>
      <c r="AO3378" s="5"/>
      <c r="AP3378" s="5"/>
      <c r="AQ3378" s="5"/>
      <c r="AR3378" s="5"/>
      <c r="AS3378" s="5"/>
      <c r="AT3378" s="5"/>
      <c r="AU3378" s="5"/>
      <c r="AV3378" s="28"/>
      <c r="AW3378" s="28"/>
    </row>
    <row r="3379" spans="2:49" ht="15.6" x14ac:dyDescent="0.3">
      <c r="B3379" s="9"/>
      <c r="C3379" s="9"/>
      <c r="D3379" s="9"/>
      <c r="E3379" s="9"/>
      <c r="F3379" s="9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  <c r="V3379" s="5"/>
      <c r="W3379" s="5"/>
      <c r="X3379" s="5"/>
      <c r="Y3379" s="5"/>
      <c r="Z3379" s="5"/>
      <c r="AA3379" s="5"/>
      <c r="AB3379" s="5"/>
      <c r="AC3379" s="5"/>
      <c r="AD3379" s="5"/>
      <c r="AE3379" s="5"/>
      <c r="AF3379" s="5"/>
      <c r="AG3379" s="5"/>
      <c r="AH3379" s="5"/>
      <c r="AI3379" s="5"/>
      <c r="AJ3379" s="5"/>
      <c r="AK3379" s="5"/>
      <c r="AL3379" s="5"/>
      <c r="AM3379" s="5"/>
      <c r="AN3379" s="5"/>
      <c r="AO3379" s="5"/>
      <c r="AP3379" s="5"/>
      <c r="AQ3379" s="5"/>
      <c r="AR3379" s="5"/>
      <c r="AS3379" s="5"/>
      <c r="AT3379" s="5"/>
      <c r="AU3379" s="5"/>
      <c r="AV3379" s="28"/>
      <c r="AW3379" s="28"/>
    </row>
    <row r="3380" spans="2:49" ht="15.6" x14ac:dyDescent="0.3">
      <c r="B3380" s="9"/>
      <c r="C3380" s="9"/>
      <c r="D3380" s="9"/>
      <c r="E3380" s="9"/>
      <c r="F3380" s="9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  <c r="V3380" s="5"/>
      <c r="W3380" s="5"/>
      <c r="X3380" s="5"/>
      <c r="Y3380" s="5"/>
      <c r="Z3380" s="5"/>
      <c r="AA3380" s="5"/>
      <c r="AB3380" s="5"/>
      <c r="AC3380" s="5"/>
      <c r="AD3380" s="5"/>
      <c r="AE3380" s="5"/>
      <c r="AF3380" s="5"/>
      <c r="AG3380" s="5"/>
      <c r="AH3380" s="5"/>
      <c r="AI3380" s="5"/>
      <c r="AJ3380" s="5"/>
      <c r="AK3380" s="5"/>
      <c r="AL3380" s="5"/>
      <c r="AM3380" s="5"/>
      <c r="AN3380" s="5"/>
      <c r="AO3380" s="5"/>
      <c r="AP3380" s="5"/>
      <c r="AQ3380" s="5"/>
      <c r="AR3380" s="5"/>
      <c r="AS3380" s="5"/>
      <c r="AT3380" s="5"/>
      <c r="AU3380" s="5"/>
      <c r="AV3380" s="28"/>
      <c r="AW3380" s="28"/>
    </row>
    <row r="3381" spans="2:49" ht="15.6" x14ac:dyDescent="0.3">
      <c r="B3381" s="9"/>
      <c r="C3381" s="9"/>
      <c r="D3381" s="9"/>
      <c r="E3381" s="9"/>
      <c r="F3381" s="9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  <c r="V3381" s="5"/>
      <c r="W3381" s="5"/>
      <c r="X3381" s="5"/>
      <c r="Y3381" s="5"/>
      <c r="Z3381" s="5"/>
      <c r="AA3381" s="5"/>
      <c r="AB3381" s="5"/>
      <c r="AC3381" s="5"/>
      <c r="AD3381" s="5"/>
      <c r="AE3381" s="5"/>
      <c r="AF3381" s="5"/>
      <c r="AG3381" s="5"/>
      <c r="AH3381" s="5"/>
      <c r="AI3381" s="5"/>
      <c r="AJ3381" s="5"/>
      <c r="AK3381" s="5"/>
      <c r="AL3381" s="5"/>
      <c r="AM3381" s="5"/>
      <c r="AN3381" s="5"/>
      <c r="AO3381" s="5"/>
      <c r="AP3381" s="5"/>
      <c r="AQ3381" s="5"/>
      <c r="AR3381" s="5"/>
      <c r="AS3381" s="5"/>
      <c r="AT3381" s="5"/>
      <c r="AU3381" s="5"/>
      <c r="AV3381" s="28"/>
      <c r="AW3381" s="28"/>
    </row>
    <row r="3382" spans="2:49" ht="15.6" x14ac:dyDescent="0.3">
      <c r="B3382" s="9"/>
      <c r="C3382" s="9"/>
      <c r="D3382" s="9"/>
      <c r="E3382" s="9"/>
      <c r="F3382" s="9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  <c r="V3382" s="5"/>
      <c r="W3382" s="5"/>
      <c r="X3382" s="5"/>
      <c r="Y3382" s="5"/>
      <c r="Z3382" s="5"/>
      <c r="AA3382" s="5"/>
      <c r="AB3382" s="5"/>
      <c r="AC3382" s="5"/>
      <c r="AD3382" s="5"/>
      <c r="AE3382" s="5"/>
      <c r="AF3382" s="5"/>
      <c r="AG3382" s="5"/>
      <c r="AH3382" s="5"/>
      <c r="AI3382" s="5"/>
      <c r="AJ3382" s="5"/>
      <c r="AK3382" s="5"/>
      <c r="AL3382" s="5"/>
      <c r="AM3382" s="5"/>
      <c r="AN3382" s="5"/>
      <c r="AO3382" s="5"/>
      <c r="AP3382" s="5"/>
      <c r="AQ3382" s="5"/>
      <c r="AR3382" s="5"/>
      <c r="AS3382" s="5"/>
      <c r="AT3382" s="5"/>
      <c r="AU3382" s="5"/>
      <c r="AV3382" s="28"/>
      <c r="AW3382" s="28"/>
    </row>
    <row r="3383" spans="2:49" ht="15.6" x14ac:dyDescent="0.3">
      <c r="B3383" s="9"/>
      <c r="C3383" s="9"/>
      <c r="D3383" s="9"/>
      <c r="E3383" s="9"/>
      <c r="F3383" s="9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  <c r="V3383" s="5"/>
      <c r="W3383" s="5"/>
      <c r="X3383" s="5"/>
      <c r="Y3383" s="5"/>
      <c r="Z3383" s="5"/>
      <c r="AA3383" s="5"/>
      <c r="AB3383" s="5"/>
      <c r="AC3383" s="5"/>
      <c r="AD3383" s="5"/>
      <c r="AE3383" s="5"/>
      <c r="AF3383" s="5"/>
      <c r="AG3383" s="5"/>
      <c r="AH3383" s="5"/>
      <c r="AI3383" s="5"/>
      <c r="AJ3383" s="5"/>
      <c r="AK3383" s="5"/>
      <c r="AL3383" s="5"/>
      <c r="AM3383" s="5"/>
      <c r="AN3383" s="5"/>
      <c r="AO3383" s="5"/>
      <c r="AP3383" s="5"/>
      <c r="AQ3383" s="5"/>
      <c r="AR3383" s="5"/>
      <c r="AS3383" s="5"/>
      <c r="AT3383" s="5"/>
      <c r="AU3383" s="5"/>
      <c r="AV3383" s="28"/>
      <c r="AW3383" s="28"/>
    </row>
    <row r="3384" spans="2:49" ht="15.6" x14ac:dyDescent="0.3">
      <c r="B3384" s="9"/>
      <c r="C3384" s="9"/>
      <c r="D3384" s="9"/>
      <c r="E3384" s="9"/>
      <c r="F3384" s="9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  <c r="V3384" s="5"/>
      <c r="W3384" s="5"/>
      <c r="X3384" s="5"/>
      <c r="Y3384" s="5"/>
      <c r="Z3384" s="5"/>
      <c r="AA3384" s="5"/>
      <c r="AB3384" s="5"/>
      <c r="AC3384" s="5"/>
      <c r="AD3384" s="5"/>
      <c r="AE3384" s="5"/>
      <c r="AF3384" s="5"/>
      <c r="AG3384" s="5"/>
      <c r="AH3384" s="5"/>
      <c r="AI3384" s="5"/>
      <c r="AJ3384" s="5"/>
      <c r="AK3384" s="5"/>
      <c r="AL3384" s="5"/>
      <c r="AM3384" s="5"/>
      <c r="AN3384" s="5"/>
      <c r="AO3384" s="5"/>
      <c r="AP3384" s="5"/>
      <c r="AQ3384" s="5"/>
      <c r="AR3384" s="5"/>
      <c r="AS3384" s="5"/>
      <c r="AT3384" s="5"/>
      <c r="AU3384" s="5"/>
      <c r="AV3384" s="28"/>
      <c r="AW3384" s="28"/>
    </row>
    <row r="3385" spans="2:49" ht="15.6" x14ac:dyDescent="0.3">
      <c r="B3385" s="9"/>
      <c r="C3385" s="9"/>
      <c r="D3385" s="9"/>
      <c r="E3385" s="9"/>
      <c r="F3385" s="9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  <c r="V3385" s="5"/>
      <c r="W3385" s="5"/>
      <c r="X3385" s="5"/>
      <c r="Y3385" s="5"/>
      <c r="Z3385" s="5"/>
      <c r="AA3385" s="5"/>
      <c r="AB3385" s="5"/>
      <c r="AC3385" s="5"/>
      <c r="AD3385" s="5"/>
      <c r="AE3385" s="5"/>
      <c r="AF3385" s="5"/>
      <c r="AG3385" s="5"/>
      <c r="AH3385" s="5"/>
      <c r="AI3385" s="5"/>
      <c r="AJ3385" s="5"/>
      <c r="AK3385" s="5"/>
      <c r="AL3385" s="5"/>
      <c r="AM3385" s="5"/>
      <c r="AN3385" s="5"/>
      <c r="AO3385" s="5"/>
      <c r="AP3385" s="5"/>
      <c r="AQ3385" s="5"/>
      <c r="AR3385" s="5"/>
      <c r="AS3385" s="5"/>
      <c r="AT3385" s="5"/>
      <c r="AU3385" s="5"/>
      <c r="AV3385" s="28"/>
      <c r="AW3385" s="28"/>
    </row>
    <row r="3386" spans="2:49" ht="15.6" x14ac:dyDescent="0.3">
      <c r="B3386" s="9"/>
      <c r="C3386" s="9"/>
      <c r="D3386" s="9"/>
      <c r="E3386" s="9"/>
      <c r="F3386" s="9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  <c r="V3386" s="5"/>
      <c r="W3386" s="5"/>
      <c r="X3386" s="5"/>
      <c r="Y3386" s="5"/>
      <c r="Z3386" s="5"/>
      <c r="AA3386" s="5"/>
      <c r="AB3386" s="5"/>
      <c r="AC3386" s="5"/>
      <c r="AD3386" s="5"/>
      <c r="AE3386" s="5"/>
      <c r="AF3386" s="5"/>
      <c r="AG3386" s="5"/>
      <c r="AH3386" s="5"/>
      <c r="AI3386" s="5"/>
      <c r="AJ3386" s="5"/>
      <c r="AK3386" s="5"/>
      <c r="AL3386" s="5"/>
      <c r="AM3386" s="5"/>
      <c r="AN3386" s="5"/>
      <c r="AO3386" s="5"/>
      <c r="AP3386" s="5"/>
      <c r="AQ3386" s="5"/>
      <c r="AR3386" s="5"/>
      <c r="AS3386" s="5"/>
      <c r="AT3386" s="5"/>
      <c r="AU3386" s="5"/>
      <c r="AV3386" s="28"/>
      <c r="AW3386" s="28"/>
    </row>
    <row r="3387" spans="2:49" ht="15.6" x14ac:dyDescent="0.3">
      <c r="B3387" s="9"/>
      <c r="C3387" s="9"/>
      <c r="D3387" s="9"/>
      <c r="E3387" s="9"/>
      <c r="F3387" s="9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/>
      <c r="X3387" s="5"/>
      <c r="Y3387" s="5"/>
      <c r="Z3387" s="5"/>
      <c r="AA3387" s="5"/>
      <c r="AB3387" s="5"/>
      <c r="AC3387" s="5"/>
      <c r="AD3387" s="5"/>
      <c r="AE3387" s="5"/>
      <c r="AF3387" s="5"/>
      <c r="AG3387" s="5"/>
      <c r="AH3387" s="5"/>
      <c r="AI3387" s="5"/>
      <c r="AJ3387" s="5"/>
      <c r="AK3387" s="5"/>
      <c r="AL3387" s="5"/>
      <c r="AM3387" s="5"/>
      <c r="AN3387" s="5"/>
      <c r="AO3387" s="5"/>
      <c r="AP3387" s="5"/>
      <c r="AQ3387" s="5"/>
      <c r="AR3387" s="5"/>
      <c r="AS3387" s="5"/>
      <c r="AT3387" s="5"/>
      <c r="AU3387" s="5"/>
      <c r="AV3387" s="28"/>
      <c r="AW3387" s="28"/>
    </row>
    <row r="3388" spans="2:49" ht="15.6" x14ac:dyDescent="0.3">
      <c r="B3388" s="9"/>
      <c r="C3388" s="9"/>
      <c r="D3388" s="9"/>
      <c r="E3388" s="9"/>
      <c r="F3388" s="9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  <c r="V3388" s="5"/>
      <c r="W3388" s="5"/>
      <c r="X3388" s="5"/>
      <c r="Y3388" s="5"/>
      <c r="Z3388" s="5"/>
      <c r="AA3388" s="5"/>
      <c r="AB3388" s="5"/>
      <c r="AC3388" s="5"/>
      <c r="AD3388" s="5"/>
      <c r="AE3388" s="5"/>
      <c r="AF3388" s="5"/>
      <c r="AG3388" s="5"/>
      <c r="AH3388" s="5"/>
      <c r="AI3388" s="5"/>
      <c r="AJ3388" s="5"/>
      <c r="AK3388" s="5"/>
      <c r="AL3388" s="5"/>
      <c r="AM3388" s="5"/>
      <c r="AN3388" s="5"/>
      <c r="AO3388" s="5"/>
      <c r="AP3388" s="5"/>
      <c r="AQ3388" s="5"/>
      <c r="AR3388" s="5"/>
      <c r="AS3388" s="5"/>
      <c r="AT3388" s="5"/>
      <c r="AU3388" s="5"/>
      <c r="AV3388" s="28"/>
      <c r="AW3388" s="28"/>
    </row>
    <row r="3389" spans="2:49" ht="15.6" x14ac:dyDescent="0.3">
      <c r="B3389" s="9"/>
      <c r="C3389" s="9"/>
      <c r="D3389" s="9"/>
      <c r="E3389" s="9"/>
      <c r="F3389" s="9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  <c r="V3389" s="5"/>
      <c r="W3389" s="5"/>
      <c r="X3389" s="5"/>
      <c r="Y3389" s="5"/>
      <c r="Z3389" s="5"/>
      <c r="AA3389" s="5"/>
      <c r="AB3389" s="5"/>
      <c r="AC3389" s="5"/>
      <c r="AD3389" s="5"/>
      <c r="AE3389" s="5"/>
      <c r="AF3389" s="5"/>
      <c r="AG3389" s="5"/>
      <c r="AH3389" s="5"/>
      <c r="AI3389" s="5"/>
      <c r="AJ3389" s="5"/>
      <c r="AK3389" s="5"/>
      <c r="AL3389" s="5"/>
      <c r="AM3389" s="5"/>
      <c r="AN3389" s="5"/>
      <c r="AO3389" s="5"/>
      <c r="AP3389" s="5"/>
      <c r="AQ3389" s="5"/>
      <c r="AR3389" s="5"/>
      <c r="AS3389" s="5"/>
      <c r="AT3389" s="5"/>
      <c r="AU3389" s="5"/>
      <c r="AV3389" s="28"/>
      <c r="AW3389" s="28"/>
    </row>
    <row r="3390" spans="2:49" ht="15.6" x14ac:dyDescent="0.3">
      <c r="B3390" s="9"/>
      <c r="C3390" s="9"/>
      <c r="D3390" s="9"/>
      <c r="E3390" s="9"/>
      <c r="F3390" s="9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5"/>
      <c r="Z3390" s="5"/>
      <c r="AA3390" s="5"/>
      <c r="AB3390" s="5"/>
      <c r="AC3390" s="5"/>
      <c r="AD3390" s="5"/>
      <c r="AE3390" s="5"/>
      <c r="AF3390" s="5"/>
      <c r="AG3390" s="5"/>
      <c r="AH3390" s="5"/>
      <c r="AI3390" s="5"/>
      <c r="AJ3390" s="5"/>
      <c r="AK3390" s="5"/>
      <c r="AL3390" s="5"/>
      <c r="AM3390" s="5"/>
      <c r="AN3390" s="5"/>
      <c r="AO3390" s="5"/>
      <c r="AP3390" s="5"/>
      <c r="AQ3390" s="5"/>
      <c r="AR3390" s="5"/>
      <c r="AS3390" s="5"/>
      <c r="AT3390" s="5"/>
      <c r="AU3390" s="5"/>
      <c r="AV3390" s="28"/>
      <c r="AW3390" s="28"/>
    </row>
    <row r="3391" spans="2:49" ht="15.6" x14ac:dyDescent="0.3">
      <c r="B3391" s="9"/>
      <c r="C3391" s="9"/>
      <c r="D3391" s="9"/>
      <c r="E3391" s="9"/>
      <c r="F3391" s="9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  <c r="V3391" s="5"/>
      <c r="W3391" s="5"/>
      <c r="X3391" s="5"/>
      <c r="Y3391" s="5"/>
      <c r="Z3391" s="5"/>
      <c r="AA3391" s="5"/>
      <c r="AB3391" s="5"/>
      <c r="AC3391" s="5"/>
      <c r="AD3391" s="5"/>
      <c r="AE3391" s="5"/>
      <c r="AF3391" s="5"/>
      <c r="AG3391" s="5"/>
      <c r="AH3391" s="5"/>
      <c r="AI3391" s="5"/>
      <c r="AJ3391" s="5"/>
      <c r="AK3391" s="5"/>
      <c r="AL3391" s="5"/>
      <c r="AM3391" s="5"/>
      <c r="AN3391" s="5"/>
      <c r="AO3391" s="5"/>
      <c r="AP3391" s="5"/>
      <c r="AQ3391" s="5"/>
      <c r="AR3391" s="5"/>
      <c r="AS3391" s="5"/>
      <c r="AT3391" s="5"/>
      <c r="AU3391" s="5"/>
      <c r="AV3391" s="28"/>
      <c r="AW3391" s="28"/>
    </row>
    <row r="3392" spans="2:49" ht="15.6" x14ac:dyDescent="0.3">
      <c r="B3392" s="9"/>
      <c r="C3392" s="9"/>
      <c r="D3392" s="9"/>
      <c r="E3392" s="9"/>
      <c r="F3392" s="9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  <c r="V3392" s="5"/>
      <c r="W3392" s="5"/>
      <c r="X3392" s="5"/>
      <c r="Y3392" s="5"/>
      <c r="Z3392" s="5"/>
      <c r="AA3392" s="5"/>
      <c r="AB3392" s="5"/>
      <c r="AC3392" s="5"/>
      <c r="AD3392" s="5"/>
      <c r="AE3392" s="5"/>
      <c r="AF3392" s="5"/>
      <c r="AG3392" s="5"/>
      <c r="AH3392" s="5"/>
      <c r="AI3392" s="5"/>
      <c r="AJ3392" s="5"/>
      <c r="AK3392" s="5"/>
      <c r="AL3392" s="5"/>
      <c r="AM3392" s="5"/>
      <c r="AN3392" s="5"/>
      <c r="AO3392" s="5"/>
      <c r="AP3392" s="5"/>
      <c r="AQ3392" s="5"/>
      <c r="AR3392" s="5"/>
      <c r="AS3392" s="5"/>
      <c r="AT3392" s="5"/>
      <c r="AU3392" s="5"/>
      <c r="AV3392" s="28"/>
      <c r="AW3392" s="28"/>
    </row>
    <row r="3393" spans="2:49" ht="15.6" x14ac:dyDescent="0.3">
      <c r="B3393" s="9"/>
      <c r="C3393" s="9"/>
      <c r="D3393" s="9"/>
      <c r="E3393" s="9"/>
      <c r="F3393" s="9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  <c r="V3393" s="5"/>
      <c r="W3393" s="5"/>
      <c r="X3393" s="5"/>
      <c r="Y3393" s="5"/>
      <c r="Z3393" s="5"/>
      <c r="AA3393" s="5"/>
      <c r="AB3393" s="5"/>
      <c r="AC3393" s="5"/>
      <c r="AD3393" s="5"/>
      <c r="AE3393" s="5"/>
      <c r="AF3393" s="5"/>
      <c r="AG3393" s="5"/>
      <c r="AH3393" s="5"/>
      <c r="AI3393" s="5"/>
      <c r="AJ3393" s="5"/>
      <c r="AK3393" s="5"/>
      <c r="AL3393" s="5"/>
      <c r="AM3393" s="5"/>
      <c r="AN3393" s="5"/>
      <c r="AO3393" s="5"/>
      <c r="AP3393" s="5"/>
      <c r="AQ3393" s="5"/>
      <c r="AR3393" s="5"/>
      <c r="AS3393" s="5"/>
      <c r="AT3393" s="5"/>
      <c r="AU3393" s="5"/>
      <c r="AV3393" s="28"/>
      <c r="AW3393" s="28"/>
    </row>
    <row r="3394" spans="2:49" ht="15.6" x14ac:dyDescent="0.3">
      <c r="B3394" s="9"/>
      <c r="C3394" s="9"/>
      <c r="D3394" s="9"/>
      <c r="E3394" s="9"/>
      <c r="F3394" s="9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  <c r="V3394" s="5"/>
      <c r="W3394" s="5"/>
      <c r="X3394" s="5"/>
      <c r="Y3394" s="5"/>
      <c r="Z3394" s="5"/>
      <c r="AA3394" s="5"/>
      <c r="AB3394" s="5"/>
      <c r="AC3394" s="5"/>
      <c r="AD3394" s="5"/>
      <c r="AE3394" s="5"/>
      <c r="AF3394" s="5"/>
      <c r="AG3394" s="5"/>
      <c r="AH3394" s="5"/>
      <c r="AI3394" s="5"/>
      <c r="AJ3394" s="5"/>
      <c r="AK3394" s="5"/>
      <c r="AL3394" s="5"/>
      <c r="AM3394" s="5"/>
      <c r="AN3394" s="5"/>
      <c r="AO3394" s="5"/>
      <c r="AP3394" s="5"/>
      <c r="AQ3394" s="5"/>
      <c r="AR3394" s="5"/>
      <c r="AS3394" s="5"/>
      <c r="AT3394" s="5"/>
      <c r="AU3394" s="5"/>
      <c r="AV3394" s="28"/>
      <c r="AW3394" s="28"/>
    </row>
    <row r="3395" spans="2:49" ht="15.6" x14ac:dyDescent="0.3">
      <c r="B3395" s="9"/>
      <c r="C3395" s="9"/>
      <c r="D3395" s="9"/>
      <c r="E3395" s="9"/>
      <c r="F3395" s="9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  <c r="V3395" s="5"/>
      <c r="W3395" s="5"/>
      <c r="X3395" s="5"/>
      <c r="Y3395" s="5"/>
      <c r="Z3395" s="5"/>
      <c r="AA3395" s="5"/>
      <c r="AB3395" s="5"/>
      <c r="AC3395" s="5"/>
      <c r="AD3395" s="5"/>
      <c r="AE3395" s="5"/>
      <c r="AF3395" s="5"/>
      <c r="AG3395" s="5"/>
      <c r="AH3395" s="5"/>
      <c r="AI3395" s="5"/>
      <c r="AJ3395" s="5"/>
      <c r="AK3395" s="5"/>
      <c r="AL3395" s="5"/>
      <c r="AM3395" s="5"/>
      <c r="AN3395" s="5"/>
      <c r="AO3395" s="5"/>
      <c r="AP3395" s="5"/>
      <c r="AQ3395" s="5"/>
      <c r="AR3395" s="5"/>
      <c r="AS3395" s="5"/>
      <c r="AT3395" s="5"/>
      <c r="AU3395" s="5"/>
      <c r="AV3395" s="28"/>
      <c r="AW3395" s="28"/>
    </row>
    <row r="3396" spans="2:49" ht="15.6" x14ac:dyDescent="0.3">
      <c r="B3396" s="9"/>
      <c r="C3396" s="9"/>
      <c r="D3396" s="9"/>
      <c r="E3396" s="9"/>
      <c r="F3396" s="9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  <c r="V3396" s="5"/>
      <c r="W3396" s="5"/>
      <c r="X3396" s="5"/>
      <c r="Y3396" s="5"/>
      <c r="Z3396" s="5"/>
      <c r="AA3396" s="5"/>
      <c r="AB3396" s="5"/>
      <c r="AC3396" s="5"/>
      <c r="AD3396" s="5"/>
      <c r="AE3396" s="5"/>
      <c r="AF3396" s="5"/>
      <c r="AG3396" s="5"/>
      <c r="AH3396" s="5"/>
      <c r="AI3396" s="5"/>
      <c r="AJ3396" s="5"/>
      <c r="AK3396" s="5"/>
      <c r="AL3396" s="5"/>
      <c r="AM3396" s="5"/>
      <c r="AN3396" s="5"/>
      <c r="AO3396" s="5"/>
      <c r="AP3396" s="5"/>
      <c r="AQ3396" s="5"/>
      <c r="AR3396" s="5"/>
      <c r="AS3396" s="5"/>
      <c r="AT3396" s="5"/>
      <c r="AU3396" s="5"/>
      <c r="AV3396" s="28"/>
      <c r="AW3396" s="28"/>
    </row>
    <row r="3397" spans="2:49" ht="15.6" x14ac:dyDescent="0.3">
      <c r="B3397" s="9"/>
      <c r="C3397" s="9"/>
      <c r="D3397" s="9"/>
      <c r="E3397" s="9"/>
      <c r="F3397" s="9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  <c r="V3397" s="5"/>
      <c r="W3397" s="5"/>
      <c r="X3397" s="5"/>
      <c r="Y3397" s="5"/>
      <c r="Z3397" s="5"/>
      <c r="AA3397" s="5"/>
      <c r="AB3397" s="5"/>
      <c r="AC3397" s="5"/>
      <c r="AD3397" s="5"/>
      <c r="AE3397" s="5"/>
      <c r="AF3397" s="5"/>
      <c r="AG3397" s="5"/>
      <c r="AH3397" s="5"/>
      <c r="AI3397" s="5"/>
      <c r="AJ3397" s="5"/>
      <c r="AK3397" s="5"/>
      <c r="AL3397" s="5"/>
      <c r="AM3397" s="5"/>
      <c r="AN3397" s="5"/>
      <c r="AO3397" s="5"/>
      <c r="AP3397" s="5"/>
      <c r="AQ3397" s="5"/>
      <c r="AR3397" s="5"/>
      <c r="AS3397" s="5"/>
      <c r="AT3397" s="5"/>
      <c r="AU3397" s="5"/>
      <c r="AV3397" s="28"/>
      <c r="AW3397" s="28"/>
    </row>
    <row r="3398" spans="2:49" ht="15.6" x14ac:dyDescent="0.3">
      <c r="B3398" s="9"/>
      <c r="C3398" s="9"/>
      <c r="D3398" s="9"/>
      <c r="E3398" s="9"/>
      <c r="F3398" s="9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  <c r="V3398" s="5"/>
      <c r="W3398" s="5"/>
      <c r="X3398" s="5"/>
      <c r="Y3398" s="5"/>
      <c r="Z3398" s="5"/>
      <c r="AA3398" s="5"/>
      <c r="AB3398" s="5"/>
      <c r="AC3398" s="5"/>
      <c r="AD3398" s="5"/>
      <c r="AE3398" s="5"/>
      <c r="AF3398" s="5"/>
      <c r="AG3398" s="5"/>
      <c r="AH3398" s="5"/>
      <c r="AI3398" s="5"/>
      <c r="AJ3398" s="5"/>
      <c r="AK3398" s="5"/>
      <c r="AL3398" s="5"/>
      <c r="AM3398" s="5"/>
      <c r="AN3398" s="5"/>
      <c r="AO3398" s="5"/>
      <c r="AP3398" s="5"/>
      <c r="AQ3398" s="5"/>
      <c r="AR3398" s="5"/>
      <c r="AS3398" s="5"/>
      <c r="AT3398" s="5"/>
      <c r="AU3398" s="5"/>
      <c r="AV3398" s="28"/>
      <c r="AW3398" s="28"/>
    </row>
    <row r="3399" spans="2:49" ht="15.6" x14ac:dyDescent="0.3">
      <c r="B3399" s="9"/>
      <c r="C3399" s="9"/>
      <c r="D3399" s="9"/>
      <c r="E3399" s="9"/>
      <c r="F3399" s="9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/>
      <c r="AA3399" s="5"/>
      <c r="AB3399" s="5"/>
      <c r="AC3399" s="5"/>
      <c r="AD3399" s="5"/>
      <c r="AE3399" s="5"/>
      <c r="AF3399" s="5"/>
      <c r="AG3399" s="5"/>
      <c r="AH3399" s="5"/>
      <c r="AI3399" s="5"/>
      <c r="AJ3399" s="5"/>
      <c r="AK3399" s="5"/>
      <c r="AL3399" s="5"/>
      <c r="AM3399" s="5"/>
      <c r="AN3399" s="5"/>
      <c r="AO3399" s="5"/>
      <c r="AP3399" s="5"/>
      <c r="AQ3399" s="5"/>
      <c r="AR3399" s="5"/>
      <c r="AS3399" s="5"/>
      <c r="AT3399" s="5"/>
      <c r="AU3399" s="5"/>
      <c r="AV3399" s="28"/>
      <c r="AW3399" s="28"/>
    </row>
    <row r="3400" spans="2:49" ht="15.6" x14ac:dyDescent="0.3">
      <c r="B3400" s="9"/>
      <c r="C3400" s="9"/>
      <c r="D3400" s="9"/>
      <c r="E3400" s="9"/>
      <c r="F3400" s="9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  <c r="V3400" s="5"/>
      <c r="W3400" s="5"/>
      <c r="X3400" s="5"/>
      <c r="Y3400" s="5"/>
      <c r="Z3400" s="5"/>
      <c r="AA3400" s="5"/>
      <c r="AB3400" s="5"/>
      <c r="AC3400" s="5"/>
      <c r="AD3400" s="5"/>
      <c r="AE3400" s="5"/>
      <c r="AF3400" s="5"/>
      <c r="AG3400" s="5"/>
      <c r="AH3400" s="5"/>
      <c r="AI3400" s="5"/>
      <c r="AJ3400" s="5"/>
      <c r="AK3400" s="5"/>
      <c r="AL3400" s="5"/>
      <c r="AM3400" s="5"/>
      <c r="AN3400" s="5"/>
      <c r="AO3400" s="5"/>
      <c r="AP3400" s="5"/>
      <c r="AQ3400" s="5"/>
      <c r="AR3400" s="5"/>
      <c r="AS3400" s="5"/>
      <c r="AT3400" s="5"/>
      <c r="AU3400" s="5"/>
      <c r="AV3400" s="28"/>
      <c r="AW3400" s="28"/>
    </row>
    <row r="3401" spans="2:49" ht="15.6" x14ac:dyDescent="0.3">
      <c r="B3401" s="9"/>
      <c r="C3401" s="9"/>
      <c r="D3401" s="9"/>
      <c r="E3401" s="9"/>
      <c r="F3401" s="9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  <c r="V3401" s="5"/>
      <c r="W3401" s="5"/>
      <c r="X3401" s="5"/>
      <c r="Y3401" s="5"/>
      <c r="Z3401" s="5"/>
      <c r="AA3401" s="5"/>
      <c r="AB3401" s="5"/>
      <c r="AC3401" s="5"/>
      <c r="AD3401" s="5"/>
      <c r="AE3401" s="5"/>
      <c r="AF3401" s="5"/>
      <c r="AG3401" s="5"/>
      <c r="AH3401" s="5"/>
      <c r="AI3401" s="5"/>
      <c r="AJ3401" s="5"/>
      <c r="AK3401" s="5"/>
      <c r="AL3401" s="5"/>
      <c r="AM3401" s="5"/>
      <c r="AN3401" s="5"/>
      <c r="AO3401" s="5"/>
      <c r="AP3401" s="5"/>
      <c r="AQ3401" s="5"/>
      <c r="AR3401" s="5"/>
      <c r="AS3401" s="5"/>
      <c r="AT3401" s="5"/>
      <c r="AU3401" s="5"/>
      <c r="AV3401" s="28"/>
      <c r="AW3401" s="28"/>
    </row>
    <row r="3402" spans="2:49" ht="15.6" x14ac:dyDescent="0.3">
      <c r="B3402" s="9"/>
      <c r="C3402" s="9"/>
      <c r="D3402" s="9"/>
      <c r="E3402" s="9"/>
      <c r="F3402" s="9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/>
      <c r="AA3402" s="5"/>
      <c r="AB3402" s="5"/>
      <c r="AC3402" s="5"/>
      <c r="AD3402" s="5"/>
      <c r="AE3402" s="5"/>
      <c r="AF3402" s="5"/>
      <c r="AG3402" s="5"/>
      <c r="AH3402" s="5"/>
      <c r="AI3402" s="5"/>
      <c r="AJ3402" s="5"/>
      <c r="AK3402" s="5"/>
      <c r="AL3402" s="5"/>
      <c r="AM3402" s="5"/>
      <c r="AN3402" s="5"/>
      <c r="AO3402" s="5"/>
      <c r="AP3402" s="5"/>
      <c r="AQ3402" s="5"/>
      <c r="AR3402" s="5"/>
      <c r="AS3402" s="5"/>
      <c r="AT3402" s="5"/>
      <c r="AU3402" s="5"/>
      <c r="AV3402" s="28"/>
      <c r="AW3402" s="28"/>
    </row>
    <row r="3403" spans="2:49" ht="15.6" x14ac:dyDescent="0.3">
      <c r="B3403" s="9"/>
      <c r="C3403" s="9"/>
      <c r="D3403" s="9"/>
      <c r="E3403" s="9"/>
      <c r="F3403" s="9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  <c r="V3403" s="5"/>
      <c r="W3403" s="5"/>
      <c r="X3403" s="5"/>
      <c r="Y3403" s="5"/>
      <c r="Z3403" s="5"/>
      <c r="AA3403" s="5"/>
      <c r="AB3403" s="5"/>
      <c r="AC3403" s="5"/>
      <c r="AD3403" s="5"/>
      <c r="AE3403" s="5"/>
      <c r="AF3403" s="5"/>
      <c r="AG3403" s="5"/>
      <c r="AH3403" s="5"/>
      <c r="AI3403" s="5"/>
      <c r="AJ3403" s="5"/>
      <c r="AK3403" s="5"/>
      <c r="AL3403" s="5"/>
      <c r="AM3403" s="5"/>
      <c r="AN3403" s="5"/>
      <c r="AO3403" s="5"/>
      <c r="AP3403" s="5"/>
      <c r="AQ3403" s="5"/>
      <c r="AR3403" s="5"/>
      <c r="AS3403" s="5"/>
      <c r="AT3403" s="5"/>
      <c r="AU3403" s="5"/>
      <c r="AV3403" s="28"/>
      <c r="AW3403" s="28"/>
    </row>
    <row r="3404" spans="2:49" ht="15.6" x14ac:dyDescent="0.3">
      <c r="B3404" s="9"/>
      <c r="C3404" s="9"/>
      <c r="D3404" s="9"/>
      <c r="E3404" s="9"/>
      <c r="F3404" s="9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  <c r="V3404" s="5"/>
      <c r="W3404" s="5"/>
      <c r="X3404" s="5"/>
      <c r="Y3404" s="5"/>
      <c r="Z3404" s="5"/>
      <c r="AA3404" s="5"/>
      <c r="AB3404" s="5"/>
      <c r="AC3404" s="5"/>
      <c r="AD3404" s="5"/>
      <c r="AE3404" s="5"/>
      <c r="AF3404" s="5"/>
      <c r="AG3404" s="5"/>
      <c r="AH3404" s="5"/>
      <c r="AI3404" s="5"/>
      <c r="AJ3404" s="5"/>
      <c r="AK3404" s="5"/>
      <c r="AL3404" s="5"/>
      <c r="AM3404" s="5"/>
      <c r="AN3404" s="5"/>
      <c r="AO3404" s="5"/>
      <c r="AP3404" s="5"/>
      <c r="AQ3404" s="5"/>
      <c r="AR3404" s="5"/>
      <c r="AS3404" s="5"/>
      <c r="AT3404" s="5"/>
      <c r="AU3404" s="5"/>
      <c r="AV3404" s="28"/>
      <c r="AW3404" s="28"/>
    </row>
    <row r="3405" spans="2:49" ht="15.6" x14ac:dyDescent="0.3">
      <c r="B3405" s="9"/>
      <c r="C3405" s="9"/>
      <c r="D3405" s="9"/>
      <c r="E3405" s="9"/>
      <c r="F3405" s="9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  <c r="V3405" s="5"/>
      <c r="W3405" s="5"/>
      <c r="X3405" s="5"/>
      <c r="Y3405" s="5"/>
      <c r="Z3405" s="5"/>
      <c r="AA3405" s="5"/>
      <c r="AB3405" s="5"/>
      <c r="AC3405" s="5"/>
      <c r="AD3405" s="5"/>
      <c r="AE3405" s="5"/>
      <c r="AF3405" s="5"/>
      <c r="AG3405" s="5"/>
      <c r="AH3405" s="5"/>
      <c r="AI3405" s="5"/>
      <c r="AJ3405" s="5"/>
      <c r="AK3405" s="5"/>
      <c r="AL3405" s="5"/>
      <c r="AM3405" s="5"/>
      <c r="AN3405" s="5"/>
      <c r="AO3405" s="5"/>
      <c r="AP3405" s="5"/>
      <c r="AQ3405" s="5"/>
      <c r="AR3405" s="5"/>
      <c r="AS3405" s="5"/>
      <c r="AT3405" s="5"/>
      <c r="AU3405" s="5"/>
      <c r="AV3405" s="28"/>
      <c r="AW3405" s="28"/>
    </row>
    <row r="3406" spans="2:49" ht="15.6" x14ac:dyDescent="0.3">
      <c r="B3406" s="9"/>
      <c r="C3406" s="9"/>
      <c r="D3406" s="9"/>
      <c r="E3406" s="9"/>
      <c r="F3406" s="9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  <c r="V3406" s="5"/>
      <c r="W3406" s="5"/>
      <c r="X3406" s="5"/>
      <c r="Y3406" s="5"/>
      <c r="Z3406" s="5"/>
      <c r="AA3406" s="5"/>
      <c r="AB3406" s="5"/>
      <c r="AC3406" s="5"/>
      <c r="AD3406" s="5"/>
      <c r="AE3406" s="5"/>
      <c r="AF3406" s="5"/>
      <c r="AG3406" s="5"/>
      <c r="AH3406" s="5"/>
      <c r="AI3406" s="5"/>
      <c r="AJ3406" s="5"/>
      <c r="AK3406" s="5"/>
      <c r="AL3406" s="5"/>
      <c r="AM3406" s="5"/>
      <c r="AN3406" s="5"/>
      <c r="AO3406" s="5"/>
      <c r="AP3406" s="5"/>
      <c r="AQ3406" s="5"/>
      <c r="AR3406" s="5"/>
      <c r="AS3406" s="5"/>
      <c r="AT3406" s="5"/>
      <c r="AU3406" s="5"/>
      <c r="AV3406" s="28"/>
      <c r="AW3406" s="28"/>
    </row>
    <row r="3407" spans="2:49" ht="15.6" x14ac:dyDescent="0.3">
      <c r="B3407" s="9"/>
      <c r="C3407" s="9"/>
      <c r="D3407" s="9"/>
      <c r="E3407" s="9"/>
      <c r="F3407" s="9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  <c r="V3407" s="5"/>
      <c r="W3407" s="5"/>
      <c r="X3407" s="5"/>
      <c r="Y3407" s="5"/>
      <c r="Z3407" s="5"/>
      <c r="AA3407" s="5"/>
      <c r="AB3407" s="5"/>
      <c r="AC3407" s="5"/>
      <c r="AD3407" s="5"/>
      <c r="AE3407" s="5"/>
      <c r="AF3407" s="5"/>
      <c r="AG3407" s="5"/>
      <c r="AH3407" s="5"/>
      <c r="AI3407" s="5"/>
      <c r="AJ3407" s="5"/>
      <c r="AK3407" s="5"/>
      <c r="AL3407" s="5"/>
      <c r="AM3407" s="5"/>
      <c r="AN3407" s="5"/>
      <c r="AO3407" s="5"/>
      <c r="AP3407" s="5"/>
      <c r="AQ3407" s="5"/>
      <c r="AR3407" s="5"/>
      <c r="AS3407" s="5"/>
      <c r="AT3407" s="5"/>
      <c r="AU3407" s="5"/>
      <c r="AV3407" s="28"/>
      <c r="AW3407" s="28"/>
    </row>
    <row r="3408" spans="2:49" ht="15.6" x14ac:dyDescent="0.3">
      <c r="B3408" s="9"/>
      <c r="C3408" s="9"/>
      <c r="D3408" s="9"/>
      <c r="E3408" s="9"/>
      <c r="F3408" s="9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  <c r="V3408" s="5"/>
      <c r="W3408" s="5"/>
      <c r="X3408" s="5"/>
      <c r="Y3408" s="5"/>
      <c r="Z3408" s="5"/>
      <c r="AA3408" s="5"/>
      <c r="AB3408" s="5"/>
      <c r="AC3408" s="5"/>
      <c r="AD3408" s="5"/>
      <c r="AE3408" s="5"/>
      <c r="AF3408" s="5"/>
      <c r="AG3408" s="5"/>
      <c r="AH3408" s="5"/>
      <c r="AI3408" s="5"/>
      <c r="AJ3408" s="5"/>
      <c r="AK3408" s="5"/>
      <c r="AL3408" s="5"/>
      <c r="AM3408" s="5"/>
      <c r="AN3408" s="5"/>
      <c r="AO3408" s="5"/>
      <c r="AP3408" s="5"/>
      <c r="AQ3408" s="5"/>
      <c r="AR3408" s="5"/>
      <c r="AS3408" s="5"/>
      <c r="AT3408" s="5"/>
      <c r="AU3408" s="5"/>
      <c r="AV3408" s="28"/>
      <c r="AW3408" s="28"/>
    </row>
    <row r="3409" spans="2:49" ht="15.6" x14ac:dyDescent="0.3">
      <c r="B3409" s="9"/>
      <c r="C3409" s="9"/>
      <c r="D3409" s="9"/>
      <c r="E3409" s="9"/>
      <c r="F3409" s="9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  <c r="V3409" s="5"/>
      <c r="W3409" s="5"/>
      <c r="X3409" s="5"/>
      <c r="Y3409" s="5"/>
      <c r="Z3409" s="5"/>
      <c r="AA3409" s="5"/>
      <c r="AB3409" s="5"/>
      <c r="AC3409" s="5"/>
      <c r="AD3409" s="5"/>
      <c r="AE3409" s="5"/>
      <c r="AF3409" s="5"/>
      <c r="AG3409" s="5"/>
      <c r="AH3409" s="5"/>
      <c r="AI3409" s="5"/>
      <c r="AJ3409" s="5"/>
      <c r="AK3409" s="5"/>
      <c r="AL3409" s="5"/>
      <c r="AM3409" s="5"/>
      <c r="AN3409" s="5"/>
      <c r="AO3409" s="5"/>
      <c r="AP3409" s="5"/>
      <c r="AQ3409" s="5"/>
      <c r="AR3409" s="5"/>
      <c r="AS3409" s="5"/>
      <c r="AT3409" s="5"/>
      <c r="AU3409" s="5"/>
      <c r="AV3409" s="28"/>
      <c r="AW3409" s="28"/>
    </row>
    <row r="3410" spans="2:49" ht="15.6" x14ac:dyDescent="0.3">
      <c r="B3410" s="9"/>
      <c r="C3410" s="9"/>
      <c r="D3410" s="9"/>
      <c r="E3410" s="9"/>
      <c r="F3410" s="9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  <c r="V3410" s="5"/>
      <c r="W3410" s="5"/>
      <c r="X3410" s="5"/>
      <c r="Y3410" s="5"/>
      <c r="Z3410" s="5"/>
      <c r="AA3410" s="5"/>
      <c r="AB3410" s="5"/>
      <c r="AC3410" s="5"/>
      <c r="AD3410" s="5"/>
      <c r="AE3410" s="5"/>
      <c r="AF3410" s="5"/>
      <c r="AG3410" s="5"/>
      <c r="AH3410" s="5"/>
      <c r="AI3410" s="5"/>
      <c r="AJ3410" s="5"/>
      <c r="AK3410" s="5"/>
      <c r="AL3410" s="5"/>
      <c r="AM3410" s="5"/>
      <c r="AN3410" s="5"/>
      <c r="AO3410" s="5"/>
      <c r="AP3410" s="5"/>
      <c r="AQ3410" s="5"/>
      <c r="AR3410" s="5"/>
      <c r="AS3410" s="5"/>
      <c r="AT3410" s="5"/>
      <c r="AU3410" s="5"/>
      <c r="AV3410" s="28"/>
      <c r="AW3410" s="28"/>
    </row>
    <row r="3411" spans="2:49" ht="15.6" x14ac:dyDescent="0.3">
      <c r="B3411" s="9"/>
      <c r="C3411" s="9"/>
      <c r="D3411" s="9"/>
      <c r="E3411" s="9"/>
      <c r="F3411" s="9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  <c r="V3411" s="5"/>
      <c r="W3411" s="5"/>
      <c r="X3411" s="5"/>
      <c r="Y3411" s="5"/>
      <c r="Z3411" s="5"/>
      <c r="AA3411" s="5"/>
      <c r="AB3411" s="5"/>
      <c r="AC3411" s="5"/>
      <c r="AD3411" s="5"/>
      <c r="AE3411" s="5"/>
      <c r="AF3411" s="5"/>
      <c r="AG3411" s="5"/>
      <c r="AH3411" s="5"/>
      <c r="AI3411" s="5"/>
      <c r="AJ3411" s="5"/>
      <c r="AK3411" s="5"/>
      <c r="AL3411" s="5"/>
      <c r="AM3411" s="5"/>
      <c r="AN3411" s="5"/>
      <c r="AO3411" s="5"/>
      <c r="AP3411" s="5"/>
      <c r="AQ3411" s="5"/>
      <c r="AR3411" s="5"/>
      <c r="AS3411" s="5"/>
      <c r="AT3411" s="5"/>
      <c r="AU3411" s="5"/>
      <c r="AV3411" s="28"/>
      <c r="AW3411" s="28"/>
    </row>
    <row r="3412" spans="2:49" ht="15.6" x14ac:dyDescent="0.3">
      <c r="B3412" s="9"/>
      <c r="C3412" s="9"/>
      <c r="D3412" s="9"/>
      <c r="E3412" s="9"/>
      <c r="F3412" s="9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  <c r="V3412" s="5"/>
      <c r="W3412" s="5"/>
      <c r="X3412" s="5"/>
      <c r="Y3412" s="5"/>
      <c r="Z3412" s="5"/>
      <c r="AA3412" s="5"/>
      <c r="AB3412" s="5"/>
      <c r="AC3412" s="5"/>
      <c r="AD3412" s="5"/>
      <c r="AE3412" s="5"/>
      <c r="AF3412" s="5"/>
      <c r="AG3412" s="5"/>
      <c r="AH3412" s="5"/>
      <c r="AI3412" s="5"/>
      <c r="AJ3412" s="5"/>
      <c r="AK3412" s="5"/>
      <c r="AL3412" s="5"/>
      <c r="AM3412" s="5"/>
      <c r="AN3412" s="5"/>
      <c r="AO3412" s="5"/>
      <c r="AP3412" s="5"/>
      <c r="AQ3412" s="5"/>
      <c r="AR3412" s="5"/>
      <c r="AS3412" s="5"/>
      <c r="AT3412" s="5"/>
      <c r="AU3412" s="5"/>
      <c r="AV3412" s="28"/>
      <c r="AW3412" s="28"/>
    </row>
    <row r="3413" spans="2:49" ht="15.6" x14ac:dyDescent="0.3">
      <c r="B3413" s="9"/>
      <c r="C3413" s="9"/>
      <c r="D3413" s="9"/>
      <c r="E3413" s="9"/>
      <c r="F3413" s="9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  <c r="V3413" s="5"/>
      <c r="W3413" s="5"/>
      <c r="X3413" s="5"/>
      <c r="Y3413" s="5"/>
      <c r="Z3413" s="5"/>
      <c r="AA3413" s="5"/>
      <c r="AB3413" s="5"/>
      <c r="AC3413" s="5"/>
      <c r="AD3413" s="5"/>
      <c r="AE3413" s="5"/>
      <c r="AF3413" s="5"/>
      <c r="AG3413" s="5"/>
      <c r="AH3413" s="5"/>
      <c r="AI3413" s="5"/>
      <c r="AJ3413" s="5"/>
      <c r="AK3413" s="5"/>
      <c r="AL3413" s="5"/>
      <c r="AM3413" s="5"/>
      <c r="AN3413" s="5"/>
      <c r="AO3413" s="5"/>
      <c r="AP3413" s="5"/>
      <c r="AQ3413" s="5"/>
      <c r="AR3413" s="5"/>
      <c r="AS3413" s="5"/>
      <c r="AT3413" s="5"/>
      <c r="AU3413" s="5"/>
      <c r="AV3413" s="28"/>
      <c r="AW3413" s="28"/>
    </row>
    <row r="3414" spans="2:49" ht="15.6" x14ac:dyDescent="0.3">
      <c r="B3414" s="9"/>
      <c r="C3414" s="9"/>
      <c r="D3414" s="9"/>
      <c r="E3414" s="9"/>
      <c r="F3414" s="9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  <c r="V3414" s="5"/>
      <c r="W3414" s="5"/>
      <c r="X3414" s="5"/>
      <c r="Y3414" s="5"/>
      <c r="Z3414" s="5"/>
      <c r="AA3414" s="5"/>
      <c r="AB3414" s="5"/>
      <c r="AC3414" s="5"/>
      <c r="AD3414" s="5"/>
      <c r="AE3414" s="5"/>
      <c r="AF3414" s="5"/>
      <c r="AG3414" s="5"/>
      <c r="AH3414" s="5"/>
      <c r="AI3414" s="5"/>
      <c r="AJ3414" s="5"/>
      <c r="AK3414" s="5"/>
      <c r="AL3414" s="5"/>
      <c r="AM3414" s="5"/>
      <c r="AN3414" s="5"/>
      <c r="AO3414" s="5"/>
      <c r="AP3414" s="5"/>
      <c r="AQ3414" s="5"/>
      <c r="AR3414" s="5"/>
      <c r="AS3414" s="5"/>
      <c r="AT3414" s="5"/>
      <c r="AU3414" s="5"/>
      <c r="AV3414" s="28"/>
      <c r="AW3414" s="28"/>
    </row>
    <row r="3415" spans="2:49" ht="15.6" x14ac:dyDescent="0.3">
      <c r="B3415" s="9"/>
      <c r="C3415" s="9"/>
      <c r="D3415" s="9"/>
      <c r="E3415" s="9"/>
      <c r="F3415" s="9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  <c r="V3415" s="5"/>
      <c r="W3415" s="5"/>
      <c r="X3415" s="5"/>
      <c r="Y3415" s="5"/>
      <c r="Z3415" s="5"/>
      <c r="AA3415" s="5"/>
      <c r="AB3415" s="5"/>
      <c r="AC3415" s="5"/>
      <c r="AD3415" s="5"/>
      <c r="AE3415" s="5"/>
      <c r="AF3415" s="5"/>
      <c r="AG3415" s="5"/>
      <c r="AH3415" s="5"/>
      <c r="AI3415" s="5"/>
      <c r="AJ3415" s="5"/>
      <c r="AK3415" s="5"/>
      <c r="AL3415" s="5"/>
      <c r="AM3415" s="5"/>
      <c r="AN3415" s="5"/>
      <c r="AO3415" s="5"/>
      <c r="AP3415" s="5"/>
      <c r="AQ3415" s="5"/>
      <c r="AR3415" s="5"/>
      <c r="AS3415" s="5"/>
      <c r="AT3415" s="5"/>
      <c r="AU3415" s="5"/>
      <c r="AV3415" s="28"/>
      <c r="AW3415" s="28"/>
    </row>
    <row r="3416" spans="2:49" ht="15.6" x14ac:dyDescent="0.3">
      <c r="B3416" s="9"/>
      <c r="C3416" s="9"/>
      <c r="D3416" s="9"/>
      <c r="E3416" s="9"/>
      <c r="F3416" s="9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  <c r="V3416" s="5"/>
      <c r="W3416" s="5"/>
      <c r="X3416" s="5"/>
      <c r="Y3416" s="5"/>
      <c r="Z3416" s="5"/>
      <c r="AA3416" s="5"/>
      <c r="AB3416" s="5"/>
      <c r="AC3416" s="5"/>
      <c r="AD3416" s="5"/>
      <c r="AE3416" s="5"/>
      <c r="AF3416" s="5"/>
      <c r="AG3416" s="5"/>
      <c r="AH3416" s="5"/>
      <c r="AI3416" s="5"/>
      <c r="AJ3416" s="5"/>
      <c r="AK3416" s="5"/>
      <c r="AL3416" s="5"/>
      <c r="AM3416" s="5"/>
      <c r="AN3416" s="5"/>
      <c r="AO3416" s="5"/>
      <c r="AP3416" s="5"/>
      <c r="AQ3416" s="5"/>
      <c r="AR3416" s="5"/>
      <c r="AS3416" s="5"/>
      <c r="AT3416" s="5"/>
      <c r="AU3416" s="5"/>
      <c r="AV3416" s="28"/>
      <c r="AW3416" s="28"/>
    </row>
    <row r="3417" spans="2:49" ht="15.6" x14ac:dyDescent="0.3">
      <c r="B3417" s="9"/>
      <c r="C3417" s="9"/>
      <c r="D3417" s="9"/>
      <c r="E3417" s="9"/>
      <c r="F3417" s="9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  <c r="V3417" s="5"/>
      <c r="W3417" s="5"/>
      <c r="X3417" s="5"/>
      <c r="Y3417" s="5"/>
      <c r="Z3417" s="5"/>
      <c r="AA3417" s="5"/>
      <c r="AB3417" s="5"/>
      <c r="AC3417" s="5"/>
      <c r="AD3417" s="5"/>
      <c r="AE3417" s="5"/>
      <c r="AF3417" s="5"/>
      <c r="AG3417" s="5"/>
      <c r="AH3417" s="5"/>
      <c r="AI3417" s="5"/>
      <c r="AJ3417" s="5"/>
      <c r="AK3417" s="5"/>
      <c r="AL3417" s="5"/>
      <c r="AM3417" s="5"/>
      <c r="AN3417" s="5"/>
      <c r="AO3417" s="5"/>
      <c r="AP3417" s="5"/>
      <c r="AQ3417" s="5"/>
      <c r="AR3417" s="5"/>
      <c r="AS3417" s="5"/>
      <c r="AT3417" s="5"/>
      <c r="AU3417" s="5"/>
      <c r="AV3417" s="28"/>
      <c r="AW3417" s="28"/>
    </row>
    <row r="3418" spans="2:49" ht="15.6" x14ac:dyDescent="0.3">
      <c r="B3418" s="9"/>
      <c r="C3418" s="9"/>
      <c r="D3418" s="9"/>
      <c r="E3418" s="9"/>
      <c r="F3418" s="9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  <c r="V3418" s="5"/>
      <c r="W3418" s="5"/>
      <c r="X3418" s="5"/>
      <c r="Y3418" s="5"/>
      <c r="Z3418" s="5"/>
      <c r="AA3418" s="5"/>
      <c r="AB3418" s="5"/>
      <c r="AC3418" s="5"/>
      <c r="AD3418" s="5"/>
      <c r="AE3418" s="5"/>
      <c r="AF3418" s="5"/>
      <c r="AG3418" s="5"/>
      <c r="AH3418" s="5"/>
      <c r="AI3418" s="5"/>
      <c r="AJ3418" s="5"/>
      <c r="AK3418" s="5"/>
      <c r="AL3418" s="5"/>
      <c r="AM3418" s="5"/>
      <c r="AN3418" s="5"/>
      <c r="AO3418" s="5"/>
      <c r="AP3418" s="5"/>
      <c r="AQ3418" s="5"/>
      <c r="AR3418" s="5"/>
      <c r="AS3418" s="5"/>
      <c r="AT3418" s="5"/>
      <c r="AU3418" s="5"/>
      <c r="AV3418" s="28"/>
      <c r="AW3418" s="28"/>
    </row>
    <row r="3419" spans="2:49" ht="15.6" x14ac:dyDescent="0.3">
      <c r="B3419" s="9"/>
      <c r="C3419" s="9"/>
      <c r="D3419" s="9"/>
      <c r="E3419" s="9"/>
      <c r="F3419" s="9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  <c r="V3419" s="5"/>
      <c r="W3419" s="5"/>
      <c r="X3419" s="5"/>
      <c r="Y3419" s="5"/>
      <c r="Z3419" s="5"/>
      <c r="AA3419" s="5"/>
      <c r="AB3419" s="5"/>
      <c r="AC3419" s="5"/>
      <c r="AD3419" s="5"/>
      <c r="AE3419" s="5"/>
      <c r="AF3419" s="5"/>
      <c r="AG3419" s="5"/>
      <c r="AH3419" s="5"/>
      <c r="AI3419" s="5"/>
      <c r="AJ3419" s="5"/>
      <c r="AK3419" s="5"/>
      <c r="AL3419" s="5"/>
      <c r="AM3419" s="5"/>
      <c r="AN3419" s="5"/>
      <c r="AO3419" s="5"/>
      <c r="AP3419" s="5"/>
      <c r="AQ3419" s="5"/>
      <c r="AR3419" s="5"/>
      <c r="AS3419" s="5"/>
      <c r="AT3419" s="5"/>
      <c r="AU3419" s="5"/>
      <c r="AV3419" s="28"/>
      <c r="AW3419" s="28"/>
    </row>
    <row r="3420" spans="2:49" ht="15.6" x14ac:dyDescent="0.3">
      <c r="B3420" s="9"/>
      <c r="C3420" s="9"/>
      <c r="D3420" s="9"/>
      <c r="E3420" s="9"/>
      <c r="F3420" s="9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  <c r="V3420" s="5"/>
      <c r="W3420" s="5"/>
      <c r="X3420" s="5"/>
      <c r="Y3420" s="5"/>
      <c r="Z3420" s="5"/>
      <c r="AA3420" s="5"/>
      <c r="AB3420" s="5"/>
      <c r="AC3420" s="5"/>
      <c r="AD3420" s="5"/>
      <c r="AE3420" s="5"/>
      <c r="AF3420" s="5"/>
      <c r="AG3420" s="5"/>
      <c r="AH3420" s="5"/>
      <c r="AI3420" s="5"/>
      <c r="AJ3420" s="5"/>
      <c r="AK3420" s="5"/>
      <c r="AL3420" s="5"/>
      <c r="AM3420" s="5"/>
      <c r="AN3420" s="5"/>
      <c r="AO3420" s="5"/>
      <c r="AP3420" s="5"/>
      <c r="AQ3420" s="5"/>
      <c r="AR3420" s="5"/>
      <c r="AS3420" s="5"/>
      <c r="AT3420" s="5"/>
      <c r="AU3420" s="5"/>
      <c r="AV3420" s="28"/>
      <c r="AW3420" s="28"/>
    </row>
    <row r="3421" spans="2:49" ht="15.6" x14ac:dyDescent="0.3">
      <c r="B3421" s="9"/>
      <c r="C3421" s="9"/>
      <c r="D3421" s="9"/>
      <c r="E3421" s="9"/>
      <c r="F3421" s="9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  <c r="V3421" s="5"/>
      <c r="W3421" s="5"/>
      <c r="X3421" s="5"/>
      <c r="Y3421" s="5"/>
      <c r="Z3421" s="5"/>
      <c r="AA3421" s="5"/>
      <c r="AB3421" s="5"/>
      <c r="AC3421" s="5"/>
      <c r="AD3421" s="5"/>
      <c r="AE3421" s="5"/>
      <c r="AF3421" s="5"/>
      <c r="AG3421" s="5"/>
      <c r="AH3421" s="5"/>
      <c r="AI3421" s="5"/>
      <c r="AJ3421" s="5"/>
      <c r="AK3421" s="5"/>
      <c r="AL3421" s="5"/>
      <c r="AM3421" s="5"/>
      <c r="AN3421" s="5"/>
      <c r="AO3421" s="5"/>
      <c r="AP3421" s="5"/>
      <c r="AQ3421" s="5"/>
      <c r="AR3421" s="5"/>
      <c r="AS3421" s="5"/>
      <c r="AT3421" s="5"/>
      <c r="AU3421" s="5"/>
      <c r="AV3421" s="28"/>
      <c r="AW3421" s="28"/>
    </row>
    <row r="3422" spans="2:49" ht="15.6" x14ac:dyDescent="0.3">
      <c r="B3422" s="9"/>
      <c r="C3422" s="9"/>
      <c r="D3422" s="9"/>
      <c r="E3422" s="9"/>
      <c r="F3422" s="9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  <c r="V3422" s="5"/>
      <c r="W3422" s="5"/>
      <c r="X3422" s="5"/>
      <c r="Y3422" s="5"/>
      <c r="Z3422" s="5"/>
      <c r="AA3422" s="5"/>
      <c r="AB3422" s="5"/>
      <c r="AC3422" s="5"/>
      <c r="AD3422" s="5"/>
      <c r="AE3422" s="5"/>
      <c r="AF3422" s="5"/>
      <c r="AG3422" s="5"/>
      <c r="AH3422" s="5"/>
      <c r="AI3422" s="5"/>
      <c r="AJ3422" s="5"/>
      <c r="AK3422" s="5"/>
      <c r="AL3422" s="5"/>
      <c r="AM3422" s="5"/>
      <c r="AN3422" s="5"/>
      <c r="AO3422" s="5"/>
      <c r="AP3422" s="5"/>
      <c r="AQ3422" s="5"/>
      <c r="AR3422" s="5"/>
      <c r="AS3422" s="5"/>
      <c r="AT3422" s="5"/>
      <c r="AU3422" s="5"/>
      <c r="AV3422" s="28"/>
      <c r="AW3422" s="28"/>
    </row>
    <row r="3423" spans="2:49" ht="15.6" x14ac:dyDescent="0.3">
      <c r="B3423" s="9"/>
      <c r="C3423" s="9"/>
      <c r="D3423" s="9"/>
      <c r="E3423" s="9"/>
      <c r="F3423" s="9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  <c r="V3423" s="5"/>
      <c r="W3423" s="5"/>
      <c r="X3423" s="5"/>
      <c r="Y3423" s="5"/>
      <c r="Z3423" s="5"/>
      <c r="AA3423" s="5"/>
      <c r="AB3423" s="5"/>
      <c r="AC3423" s="5"/>
      <c r="AD3423" s="5"/>
      <c r="AE3423" s="5"/>
      <c r="AF3423" s="5"/>
      <c r="AG3423" s="5"/>
      <c r="AH3423" s="5"/>
      <c r="AI3423" s="5"/>
      <c r="AJ3423" s="5"/>
      <c r="AK3423" s="5"/>
      <c r="AL3423" s="5"/>
      <c r="AM3423" s="5"/>
      <c r="AN3423" s="5"/>
      <c r="AO3423" s="5"/>
      <c r="AP3423" s="5"/>
      <c r="AQ3423" s="5"/>
      <c r="AR3423" s="5"/>
      <c r="AS3423" s="5"/>
      <c r="AT3423" s="5"/>
      <c r="AU3423" s="5"/>
      <c r="AV3423" s="28"/>
      <c r="AW3423" s="28"/>
    </row>
    <row r="3424" spans="2:49" ht="15.6" x14ac:dyDescent="0.3">
      <c r="B3424" s="9"/>
      <c r="C3424" s="9"/>
      <c r="D3424" s="9"/>
      <c r="E3424" s="9"/>
      <c r="F3424" s="9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  <c r="V3424" s="5"/>
      <c r="W3424" s="5"/>
      <c r="X3424" s="5"/>
      <c r="Y3424" s="5"/>
      <c r="Z3424" s="5"/>
      <c r="AA3424" s="5"/>
      <c r="AB3424" s="5"/>
      <c r="AC3424" s="5"/>
      <c r="AD3424" s="5"/>
      <c r="AE3424" s="5"/>
      <c r="AF3424" s="5"/>
      <c r="AG3424" s="5"/>
      <c r="AH3424" s="5"/>
      <c r="AI3424" s="5"/>
      <c r="AJ3424" s="5"/>
      <c r="AK3424" s="5"/>
      <c r="AL3424" s="5"/>
      <c r="AM3424" s="5"/>
      <c r="AN3424" s="5"/>
      <c r="AO3424" s="5"/>
      <c r="AP3424" s="5"/>
      <c r="AQ3424" s="5"/>
      <c r="AR3424" s="5"/>
      <c r="AS3424" s="5"/>
      <c r="AT3424" s="5"/>
      <c r="AU3424" s="5"/>
      <c r="AV3424" s="28"/>
      <c r="AW3424" s="28"/>
    </row>
    <row r="3425" spans="2:49" ht="15.6" x14ac:dyDescent="0.3">
      <c r="B3425" s="9"/>
      <c r="C3425" s="9"/>
      <c r="D3425" s="9"/>
      <c r="E3425" s="9"/>
      <c r="F3425" s="9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  <c r="V3425" s="5"/>
      <c r="W3425" s="5"/>
      <c r="X3425" s="5"/>
      <c r="Y3425" s="5"/>
      <c r="Z3425" s="5"/>
      <c r="AA3425" s="5"/>
      <c r="AB3425" s="5"/>
      <c r="AC3425" s="5"/>
      <c r="AD3425" s="5"/>
      <c r="AE3425" s="5"/>
      <c r="AF3425" s="5"/>
      <c r="AG3425" s="5"/>
      <c r="AH3425" s="5"/>
      <c r="AI3425" s="5"/>
      <c r="AJ3425" s="5"/>
      <c r="AK3425" s="5"/>
      <c r="AL3425" s="5"/>
      <c r="AM3425" s="5"/>
      <c r="AN3425" s="5"/>
      <c r="AO3425" s="5"/>
      <c r="AP3425" s="5"/>
      <c r="AQ3425" s="5"/>
      <c r="AR3425" s="5"/>
      <c r="AS3425" s="5"/>
      <c r="AT3425" s="5"/>
      <c r="AU3425" s="5"/>
      <c r="AV3425" s="28"/>
      <c r="AW3425" s="28"/>
    </row>
    <row r="3426" spans="2:49" ht="15.6" x14ac:dyDescent="0.3">
      <c r="B3426" s="9"/>
      <c r="C3426" s="9"/>
      <c r="D3426" s="9"/>
      <c r="E3426" s="9"/>
      <c r="F3426" s="9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/>
      <c r="Z3426" s="5"/>
      <c r="AA3426" s="5"/>
      <c r="AB3426" s="5"/>
      <c r="AC3426" s="5"/>
      <c r="AD3426" s="5"/>
      <c r="AE3426" s="5"/>
      <c r="AF3426" s="5"/>
      <c r="AG3426" s="5"/>
      <c r="AH3426" s="5"/>
      <c r="AI3426" s="5"/>
      <c r="AJ3426" s="5"/>
      <c r="AK3426" s="5"/>
      <c r="AL3426" s="5"/>
      <c r="AM3426" s="5"/>
      <c r="AN3426" s="5"/>
      <c r="AO3426" s="5"/>
      <c r="AP3426" s="5"/>
      <c r="AQ3426" s="5"/>
      <c r="AR3426" s="5"/>
      <c r="AS3426" s="5"/>
      <c r="AT3426" s="5"/>
      <c r="AU3426" s="5"/>
      <c r="AV3426" s="28"/>
      <c r="AW3426" s="28"/>
    </row>
    <row r="3427" spans="2:49" ht="15.6" x14ac:dyDescent="0.3">
      <c r="B3427" s="9"/>
      <c r="C3427" s="9"/>
      <c r="D3427" s="9"/>
      <c r="E3427" s="9"/>
      <c r="F3427" s="9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5"/>
      <c r="Z3427" s="5"/>
      <c r="AA3427" s="5"/>
      <c r="AB3427" s="5"/>
      <c r="AC3427" s="5"/>
      <c r="AD3427" s="5"/>
      <c r="AE3427" s="5"/>
      <c r="AF3427" s="5"/>
      <c r="AG3427" s="5"/>
      <c r="AH3427" s="5"/>
      <c r="AI3427" s="5"/>
      <c r="AJ3427" s="5"/>
      <c r="AK3427" s="5"/>
      <c r="AL3427" s="5"/>
      <c r="AM3427" s="5"/>
      <c r="AN3427" s="5"/>
      <c r="AO3427" s="5"/>
      <c r="AP3427" s="5"/>
      <c r="AQ3427" s="5"/>
      <c r="AR3427" s="5"/>
      <c r="AS3427" s="5"/>
      <c r="AT3427" s="5"/>
      <c r="AU3427" s="5"/>
      <c r="AV3427" s="28"/>
      <c r="AW3427" s="28"/>
    </row>
    <row r="3428" spans="2:49" ht="15.6" x14ac:dyDescent="0.3">
      <c r="B3428" s="9"/>
      <c r="C3428" s="9"/>
      <c r="D3428" s="9"/>
      <c r="E3428" s="9"/>
      <c r="F3428" s="9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  <c r="V3428" s="5"/>
      <c r="W3428" s="5"/>
      <c r="X3428" s="5"/>
      <c r="Y3428" s="5"/>
      <c r="Z3428" s="5"/>
      <c r="AA3428" s="5"/>
      <c r="AB3428" s="5"/>
      <c r="AC3428" s="5"/>
      <c r="AD3428" s="5"/>
      <c r="AE3428" s="5"/>
      <c r="AF3428" s="5"/>
      <c r="AG3428" s="5"/>
      <c r="AH3428" s="5"/>
      <c r="AI3428" s="5"/>
      <c r="AJ3428" s="5"/>
      <c r="AK3428" s="5"/>
      <c r="AL3428" s="5"/>
      <c r="AM3428" s="5"/>
      <c r="AN3428" s="5"/>
      <c r="AO3428" s="5"/>
      <c r="AP3428" s="5"/>
      <c r="AQ3428" s="5"/>
      <c r="AR3428" s="5"/>
      <c r="AS3428" s="5"/>
      <c r="AT3428" s="5"/>
      <c r="AU3428" s="5"/>
      <c r="AV3428" s="28"/>
      <c r="AW3428" s="28"/>
    </row>
    <row r="3429" spans="2:49" ht="15.6" x14ac:dyDescent="0.3">
      <c r="B3429" s="9"/>
      <c r="C3429" s="9"/>
      <c r="D3429" s="9"/>
      <c r="E3429" s="9"/>
      <c r="F3429" s="9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  <c r="V3429" s="5"/>
      <c r="W3429" s="5"/>
      <c r="X3429" s="5"/>
      <c r="Y3429" s="5"/>
      <c r="Z3429" s="5"/>
      <c r="AA3429" s="5"/>
      <c r="AB3429" s="5"/>
      <c r="AC3429" s="5"/>
      <c r="AD3429" s="5"/>
      <c r="AE3429" s="5"/>
      <c r="AF3429" s="5"/>
      <c r="AG3429" s="5"/>
      <c r="AH3429" s="5"/>
      <c r="AI3429" s="5"/>
      <c r="AJ3429" s="5"/>
      <c r="AK3429" s="5"/>
      <c r="AL3429" s="5"/>
      <c r="AM3429" s="5"/>
      <c r="AN3429" s="5"/>
      <c r="AO3429" s="5"/>
      <c r="AP3429" s="5"/>
      <c r="AQ3429" s="5"/>
      <c r="AR3429" s="5"/>
      <c r="AS3429" s="5"/>
      <c r="AT3429" s="5"/>
      <c r="AU3429" s="5"/>
      <c r="AV3429" s="28"/>
      <c r="AW3429" s="28"/>
    </row>
    <row r="3430" spans="2:49" ht="15.6" x14ac:dyDescent="0.3">
      <c r="B3430" s="9"/>
      <c r="C3430" s="9"/>
      <c r="D3430" s="9"/>
      <c r="E3430" s="9"/>
      <c r="F3430" s="9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5"/>
      <c r="Z3430" s="5"/>
      <c r="AA3430" s="5"/>
      <c r="AB3430" s="5"/>
      <c r="AC3430" s="5"/>
      <c r="AD3430" s="5"/>
      <c r="AE3430" s="5"/>
      <c r="AF3430" s="5"/>
      <c r="AG3430" s="5"/>
      <c r="AH3430" s="5"/>
      <c r="AI3430" s="5"/>
      <c r="AJ3430" s="5"/>
      <c r="AK3430" s="5"/>
      <c r="AL3430" s="5"/>
      <c r="AM3430" s="5"/>
      <c r="AN3430" s="5"/>
      <c r="AO3430" s="5"/>
      <c r="AP3430" s="5"/>
      <c r="AQ3430" s="5"/>
      <c r="AR3430" s="5"/>
      <c r="AS3430" s="5"/>
      <c r="AT3430" s="5"/>
      <c r="AU3430" s="5"/>
      <c r="AV3430" s="28"/>
      <c r="AW3430" s="28"/>
    </row>
    <row r="3431" spans="2:49" ht="15.6" x14ac:dyDescent="0.3">
      <c r="B3431" s="9"/>
      <c r="C3431" s="9"/>
      <c r="D3431" s="9"/>
      <c r="E3431" s="9"/>
      <c r="F3431" s="9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5"/>
      <c r="Z3431" s="5"/>
      <c r="AA3431" s="5"/>
      <c r="AB3431" s="5"/>
      <c r="AC3431" s="5"/>
      <c r="AD3431" s="5"/>
      <c r="AE3431" s="5"/>
      <c r="AF3431" s="5"/>
      <c r="AG3431" s="5"/>
      <c r="AH3431" s="5"/>
      <c r="AI3431" s="5"/>
      <c r="AJ3431" s="5"/>
      <c r="AK3431" s="5"/>
      <c r="AL3431" s="5"/>
      <c r="AM3431" s="5"/>
      <c r="AN3431" s="5"/>
      <c r="AO3431" s="5"/>
      <c r="AP3431" s="5"/>
      <c r="AQ3431" s="5"/>
      <c r="AR3431" s="5"/>
      <c r="AS3431" s="5"/>
      <c r="AT3431" s="5"/>
      <c r="AU3431" s="5"/>
      <c r="AV3431" s="28"/>
      <c r="AW3431" s="28"/>
    </row>
    <row r="3432" spans="2:49" ht="15.6" x14ac:dyDescent="0.3">
      <c r="B3432" s="9"/>
      <c r="C3432" s="9"/>
      <c r="D3432" s="9"/>
      <c r="E3432" s="9"/>
      <c r="F3432" s="9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5"/>
      <c r="Z3432" s="5"/>
      <c r="AA3432" s="5"/>
      <c r="AB3432" s="5"/>
      <c r="AC3432" s="5"/>
      <c r="AD3432" s="5"/>
      <c r="AE3432" s="5"/>
      <c r="AF3432" s="5"/>
      <c r="AG3432" s="5"/>
      <c r="AH3432" s="5"/>
      <c r="AI3432" s="5"/>
      <c r="AJ3432" s="5"/>
      <c r="AK3432" s="5"/>
      <c r="AL3432" s="5"/>
      <c r="AM3432" s="5"/>
      <c r="AN3432" s="5"/>
      <c r="AO3432" s="5"/>
      <c r="AP3432" s="5"/>
      <c r="AQ3432" s="5"/>
      <c r="AR3432" s="5"/>
      <c r="AS3432" s="5"/>
      <c r="AT3432" s="5"/>
      <c r="AU3432" s="5"/>
      <c r="AV3432" s="28"/>
      <c r="AW3432" s="28"/>
    </row>
    <row r="3433" spans="2:49" ht="15.6" x14ac:dyDescent="0.3">
      <c r="B3433" s="9"/>
      <c r="C3433" s="9"/>
      <c r="D3433" s="9"/>
      <c r="E3433" s="9"/>
      <c r="F3433" s="9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5"/>
      <c r="Z3433" s="5"/>
      <c r="AA3433" s="5"/>
      <c r="AB3433" s="5"/>
      <c r="AC3433" s="5"/>
      <c r="AD3433" s="5"/>
      <c r="AE3433" s="5"/>
      <c r="AF3433" s="5"/>
      <c r="AG3433" s="5"/>
      <c r="AH3433" s="5"/>
      <c r="AI3433" s="5"/>
      <c r="AJ3433" s="5"/>
      <c r="AK3433" s="5"/>
      <c r="AL3433" s="5"/>
      <c r="AM3433" s="5"/>
      <c r="AN3433" s="5"/>
      <c r="AO3433" s="5"/>
      <c r="AP3433" s="5"/>
      <c r="AQ3433" s="5"/>
      <c r="AR3433" s="5"/>
      <c r="AS3433" s="5"/>
      <c r="AT3433" s="5"/>
      <c r="AU3433" s="5"/>
      <c r="AV3433" s="28"/>
      <c r="AW3433" s="28"/>
    </row>
    <row r="3434" spans="2:49" ht="15.6" x14ac:dyDescent="0.3">
      <c r="B3434" s="9"/>
      <c r="C3434" s="9"/>
      <c r="D3434" s="9"/>
      <c r="E3434" s="9"/>
      <c r="F3434" s="9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  <c r="V3434" s="5"/>
      <c r="W3434" s="5"/>
      <c r="X3434" s="5"/>
      <c r="Y3434" s="5"/>
      <c r="Z3434" s="5"/>
      <c r="AA3434" s="5"/>
      <c r="AB3434" s="5"/>
      <c r="AC3434" s="5"/>
      <c r="AD3434" s="5"/>
      <c r="AE3434" s="5"/>
      <c r="AF3434" s="5"/>
      <c r="AG3434" s="5"/>
      <c r="AH3434" s="5"/>
      <c r="AI3434" s="5"/>
      <c r="AJ3434" s="5"/>
      <c r="AK3434" s="5"/>
      <c r="AL3434" s="5"/>
      <c r="AM3434" s="5"/>
      <c r="AN3434" s="5"/>
      <c r="AO3434" s="5"/>
      <c r="AP3434" s="5"/>
      <c r="AQ3434" s="5"/>
      <c r="AR3434" s="5"/>
      <c r="AS3434" s="5"/>
      <c r="AT3434" s="5"/>
      <c r="AU3434" s="5"/>
      <c r="AV3434" s="28"/>
      <c r="AW3434" s="28"/>
    </row>
    <row r="3435" spans="2:49" ht="15.6" x14ac:dyDescent="0.3">
      <c r="B3435" s="9"/>
      <c r="C3435" s="9"/>
      <c r="D3435" s="9"/>
      <c r="E3435" s="9"/>
      <c r="F3435" s="9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  <c r="V3435" s="5"/>
      <c r="W3435" s="5"/>
      <c r="X3435" s="5"/>
      <c r="Y3435" s="5"/>
      <c r="Z3435" s="5"/>
      <c r="AA3435" s="5"/>
      <c r="AB3435" s="5"/>
      <c r="AC3435" s="5"/>
      <c r="AD3435" s="5"/>
      <c r="AE3435" s="5"/>
      <c r="AF3435" s="5"/>
      <c r="AG3435" s="5"/>
      <c r="AH3435" s="5"/>
      <c r="AI3435" s="5"/>
      <c r="AJ3435" s="5"/>
      <c r="AK3435" s="5"/>
      <c r="AL3435" s="5"/>
      <c r="AM3435" s="5"/>
      <c r="AN3435" s="5"/>
      <c r="AO3435" s="5"/>
      <c r="AP3435" s="5"/>
      <c r="AQ3435" s="5"/>
      <c r="AR3435" s="5"/>
      <c r="AS3435" s="5"/>
      <c r="AT3435" s="5"/>
      <c r="AU3435" s="5"/>
      <c r="AV3435" s="28"/>
      <c r="AW3435" s="28"/>
    </row>
    <row r="3436" spans="2:49" ht="15.6" x14ac:dyDescent="0.3">
      <c r="B3436" s="9"/>
      <c r="C3436" s="9"/>
      <c r="D3436" s="9"/>
      <c r="E3436" s="9"/>
      <c r="F3436" s="9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  <c r="V3436" s="5"/>
      <c r="W3436" s="5"/>
      <c r="X3436" s="5"/>
      <c r="Y3436" s="5"/>
      <c r="Z3436" s="5"/>
      <c r="AA3436" s="5"/>
      <c r="AB3436" s="5"/>
      <c r="AC3436" s="5"/>
      <c r="AD3436" s="5"/>
      <c r="AE3436" s="5"/>
      <c r="AF3436" s="5"/>
      <c r="AG3436" s="5"/>
      <c r="AH3436" s="5"/>
      <c r="AI3436" s="5"/>
      <c r="AJ3436" s="5"/>
      <c r="AK3436" s="5"/>
      <c r="AL3436" s="5"/>
      <c r="AM3436" s="5"/>
      <c r="AN3436" s="5"/>
      <c r="AO3436" s="5"/>
      <c r="AP3436" s="5"/>
      <c r="AQ3436" s="5"/>
      <c r="AR3436" s="5"/>
      <c r="AS3436" s="5"/>
      <c r="AT3436" s="5"/>
      <c r="AU3436" s="5"/>
      <c r="AV3436" s="28"/>
      <c r="AW3436" s="28"/>
    </row>
    <row r="3437" spans="2:49" ht="15.6" x14ac:dyDescent="0.3">
      <c r="B3437" s="9"/>
      <c r="C3437" s="9"/>
      <c r="D3437" s="9"/>
      <c r="E3437" s="9"/>
      <c r="F3437" s="9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5"/>
      <c r="AA3437" s="5"/>
      <c r="AB3437" s="5"/>
      <c r="AC3437" s="5"/>
      <c r="AD3437" s="5"/>
      <c r="AE3437" s="5"/>
      <c r="AF3437" s="5"/>
      <c r="AG3437" s="5"/>
      <c r="AH3437" s="5"/>
      <c r="AI3437" s="5"/>
      <c r="AJ3437" s="5"/>
      <c r="AK3437" s="5"/>
      <c r="AL3437" s="5"/>
      <c r="AM3437" s="5"/>
      <c r="AN3437" s="5"/>
      <c r="AO3437" s="5"/>
      <c r="AP3437" s="5"/>
      <c r="AQ3437" s="5"/>
      <c r="AR3437" s="5"/>
      <c r="AS3437" s="5"/>
      <c r="AT3437" s="5"/>
      <c r="AU3437" s="5"/>
      <c r="AV3437" s="28"/>
      <c r="AW3437" s="28"/>
    </row>
    <row r="3438" spans="2:49" ht="15.6" x14ac:dyDescent="0.3">
      <c r="B3438" s="9"/>
      <c r="C3438" s="9"/>
      <c r="D3438" s="9"/>
      <c r="E3438" s="9"/>
      <c r="F3438" s="9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  <c r="V3438" s="5"/>
      <c r="W3438" s="5"/>
      <c r="X3438" s="5"/>
      <c r="Y3438" s="5"/>
      <c r="Z3438" s="5"/>
      <c r="AA3438" s="5"/>
      <c r="AB3438" s="5"/>
      <c r="AC3438" s="5"/>
      <c r="AD3438" s="5"/>
      <c r="AE3438" s="5"/>
      <c r="AF3438" s="5"/>
      <c r="AG3438" s="5"/>
      <c r="AH3438" s="5"/>
      <c r="AI3438" s="5"/>
      <c r="AJ3438" s="5"/>
      <c r="AK3438" s="5"/>
      <c r="AL3438" s="5"/>
      <c r="AM3438" s="5"/>
      <c r="AN3438" s="5"/>
      <c r="AO3438" s="5"/>
      <c r="AP3438" s="5"/>
      <c r="AQ3438" s="5"/>
      <c r="AR3438" s="5"/>
      <c r="AS3438" s="5"/>
      <c r="AT3438" s="5"/>
      <c r="AU3438" s="5"/>
      <c r="AV3438" s="28"/>
      <c r="AW3438" s="28"/>
    </row>
    <row r="3439" spans="2:49" ht="15.6" x14ac:dyDescent="0.3">
      <c r="B3439" s="9"/>
      <c r="C3439" s="9"/>
      <c r="D3439" s="9"/>
      <c r="E3439" s="9"/>
      <c r="F3439" s="9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  <c r="V3439" s="5"/>
      <c r="W3439" s="5"/>
      <c r="X3439" s="5"/>
      <c r="Y3439" s="5"/>
      <c r="Z3439" s="5"/>
      <c r="AA3439" s="5"/>
      <c r="AB3439" s="5"/>
      <c r="AC3439" s="5"/>
      <c r="AD3439" s="5"/>
      <c r="AE3439" s="5"/>
      <c r="AF3439" s="5"/>
      <c r="AG3439" s="5"/>
      <c r="AH3439" s="5"/>
      <c r="AI3439" s="5"/>
      <c r="AJ3439" s="5"/>
      <c r="AK3439" s="5"/>
      <c r="AL3439" s="5"/>
      <c r="AM3439" s="5"/>
      <c r="AN3439" s="5"/>
      <c r="AO3439" s="5"/>
      <c r="AP3439" s="5"/>
      <c r="AQ3439" s="5"/>
      <c r="AR3439" s="5"/>
      <c r="AS3439" s="5"/>
      <c r="AT3439" s="5"/>
      <c r="AU3439" s="5"/>
      <c r="AV3439" s="28"/>
      <c r="AW3439" s="28"/>
    </row>
    <row r="3440" spans="2:49" ht="15.6" x14ac:dyDescent="0.3">
      <c r="B3440" s="9"/>
      <c r="C3440" s="9"/>
      <c r="D3440" s="9"/>
      <c r="E3440" s="9"/>
      <c r="F3440" s="9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  <c r="V3440" s="5"/>
      <c r="W3440" s="5"/>
      <c r="X3440" s="5"/>
      <c r="Y3440" s="5"/>
      <c r="Z3440" s="5"/>
      <c r="AA3440" s="5"/>
      <c r="AB3440" s="5"/>
      <c r="AC3440" s="5"/>
      <c r="AD3440" s="5"/>
      <c r="AE3440" s="5"/>
      <c r="AF3440" s="5"/>
      <c r="AG3440" s="5"/>
      <c r="AH3440" s="5"/>
      <c r="AI3440" s="5"/>
      <c r="AJ3440" s="5"/>
      <c r="AK3440" s="5"/>
      <c r="AL3440" s="5"/>
      <c r="AM3440" s="5"/>
      <c r="AN3440" s="5"/>
      <c r="AO3440" s="5"/>
      <c r="AP3440" s="5"/>
      <c r="AQ3440" s="5"/>
      <c r="AR3440" s="5"/>
      <c r="AS3440" s="5"/>
      <c r="AT3440" s="5"/>
      <c r="AU3440" s="5"/>
      <c r="AV3440" s="28"/>
      <c r="AW3440" s="28"/>
    </row>
    <row r="3441" spans="2:49" ht="15.6" x14ac:dyDescent="0.3">
      <c r="B3441" s="9"/>
      <c r="C3441" s="9"/>
      <c r="D3441" s="9"/>
      <c r="E3441" s="9"/>
      <c r="F3441" s="9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  <c r="V3441" s="5"/>
      <c r="W3441" s="5"/>
      <c r="X3441" s="5"/>
      <c r="Y3441" s="5"/>
      <c r="Z3441" s="5"/>
      <c r="AA3441" s="5"/>
      <c r="AB3441" s="5"/>
      <c r="AC3441" s="5"/>
      <c r="AD3441" s="5"/>
      <c r="AE3441" s="5"/>
      <c r="AF3441" s="5"/>
      <c r="AG3441" s="5"/>
      <c r="AH3441" s="5"/>
      <c r="AI3441" s="5"/>
      <c r="AJ3441" s="5"/>
      <c r="AK3441" s="5"/>
      <c r="AL3441" s="5"/>
      <c r="AM3441" s="5"/>
      <c r="AN3441" s="5"/>
      <c r="AO3441" s="5"/>
      <c r="AP3441" s="5"/>
      <c r="AQ3441" s="5"/>
      <c r="AR3441" s="5"/>
      <c r="AS3441" s="5"/>
      <c r="AT3441" s="5"/>
      <c r="AU3441" s="5"/>
      <c r="AV3441" s="28"/>
      <c r="AW3441" s="28"/>
    </row>
    <row r="3442" spans="2:49" ht="15.6" x14ac:dyDescent="0.3">
      <c r="B3442" s="9"/>
      <c r="C3442" s="9"/>
      <c r="D3442" s="9"/>
      <c r="E3442" s="9"/>
      <c r="F3442" s="9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  <c r="V3442" s="5"/>
      <c r="W3442" s="5"/>
      <c r="X3442" s="5"/>
      <c r="Y3442" s="5"/>
      <c r="Z3442" s="5"/>
      <c r="AA3442" s="5"/>
      <c r="AB3442" s="5"/>
      <c r="AC3442" s="5"/>
      <c r="AD3442" s="5"/>
      <c r="AE3442" s="5"/>
      <c r="AF3442" s="5"/>
      <c r="AG3442" s="5"/>
      <c r="AH3442" s="5"/>
      <c r="AI3442" s="5"/>
      <c r="AJ3442" s="5"/>
      <c r="AK3442" s="5"/>
      <c r="AL3442" s="5"/>
      <c r="AM3442" s="5"/>
      <c r="AN3442" s="5"/>
      <c r="AO3442" s="5"/>
      <c r="AP3442" s="5"/>
      <c r="AQ3442" s="5"/>
      <c r="AR3442" s="5"/>
      <c r="AS3442" s="5"/>
      <c r="AT3442" s="5"/>
      <c r="AU3442" s="5"/>
      <c r="AV3442" s="28"/>
      <c r="AW3442" s="28"/>
    </row>
    <row r="3443" spans="2:49" ht="15.6" x14ac:dyDescent="0.3">
      <c r="B3443" s="9"/>
      <c r="C3443" s="9"/>
      <c r="D3443" s="9"/>
      <c r="E3443" s="9"/>
      <c r="F3443" s="9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  <c r="V3443" s="5"/>
      <c r="W3443" s="5"/>
      <c r="X3443" s="5"/>
      <c r="Y3443" s="5"/>
      <c r="Z3443" s="5"/>
      <c r="AA3443" s="5"/>
      <c r="AB3443" s="5"/>
      <c r="AC3443" s="5"/>
      <c r="AD3443" s="5"/>
      <c r="AE3443" s="5"/>
      <c r="AF3443" s="5"/>
      <c r="AG3443" s="5"/>
      <c r="AH3443" s="5"/>
      <c r="AI3443" s="5"/>
      <c r="AJ3443" s="5"/>
      <c r="AK3443" s="5"/>
      <c r="AL3443" s="5"/>
      <c r="AM3443" s="5"/>
      <c r="AN3443" s="5"/>
      <c r="AO3443" s="5"/>
      <c r="AP3443" s="5"/>
      <c r="AQ3443" s="5"/>
      <c r="AR3443" s="5"/>
      <c r="AS3443" s="5"/>
      <c r="AT3443" s="5"/>
      <c r="AU3443" s="5"/>
      <c r="AV3443" s="28"/>
      <c r="AW3443" s="28"/>
    </row>
    <row r="3444" spans="2:49" ht="15.6" x14ac:dyDescent="0.3">
      <c r="B3444" s="9"/>
      <c r="C3444" s="9"/>
      <c r="D3444" s="9"/>
      <c r="E3444" s="9"/>
      <c r="F3444" s="9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5"/>
      <c r="Z3444" s="5"/>
      <c r="AA3444" s="5"/>
      <c r="AB3444" s="5"/>
      <c r="AC3444" s="5"/>
      <c r="AD3444" s="5"/>
      <c r="AE3444" s="5"/>
      <c r="AF3444" s="5"/>
      <c r="AG3444" s="5"/>
      <c r="AH3444" s="5"/>
      <c r="AI3444" s="5"/>
      <c r="AJ3444" s="5"/>
      <c r="AK3444" s="5"/>
      <c r="AL3444" s="5"/>
      <c r="AM3444" s="5"/>
      <c r="AN3444" s="5"/>
      <c r="AO3444" s="5"/>
      <c r="AP3444" s="5"/>
      <c r="AQ3444" s="5"/>
      <c r="AR3444" s="5"/>
      <c r="AS3444" s="5"/>
      <c r="AT3444" s="5"/>
      <c r="AU3444" s="5"/>
      <c r="AV3444" s="28"/>
      <c r="AW3444" s="28"/>
    </row>
    <row r="3445" spans="2:49" ht="15.6" x14ac:dyDescent="0.3">
      <c r="B3445" s="9"/>
      <c r="C3445" s="9"/>
      <c r="D3445" s="9"/>
      <c r="E3445" s="9"/>
      <c r="F3445" s="9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5"/>
      <c r="Z3445" s="5"/>
      <c r="AA3445" s="5"/>
      <c r="AB3445" s="5"/>
      <c r="AC3445" s="5"/>
      <c r="AD3445" s="5"/>
      <c r="AE3445" s="5"/>
      <c r="AF3445" s="5"/>
      <c r="AG3445" s="5"/>
      <c r="AH3445" s="5"/>
      <c r="AI3445" s="5"/>
      <c r="AJ3445" s="5"/>
      <c r="AK3445" s="5"/>
      <c r="AL3445" s="5"/>
      <c r="AM3445" s="5"/>
      <c r="AN3445" s="5"/>
      <c r="AO3445" s="5"/>
      <c r="AP3445" s="5"/>
      <c r="AQ3445" s="5"/>
      <c r="AR3445" s="5"/>
      <c r="AS3445" s="5"/>
      <c r="AT3445" s="5"/>
      <c r="AU3445" s="5"/>
      <c r="AV3445" s="28"/>
      <c r="AW3445" s="28"/>
    </row>
    <row r="3446" spans="2:49" ht="15.6" x14ac:dyDescent="0.3">
      <c r="B3446" s="9"/>
      <c r="C3446" s="9"/>
      <c r="D3446" s="9"/>
      <c r="E3446" s="9"/>
      <c r="F3446" s="9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  <c r="V3446" s="5"/>
      <c r="W3446" s="5"/>
      <c r="X3446" s="5"/>
      <c r="Y3446" s="5"/>
      <c r="Z3446" s="5"/>
      <c r="AA3446" s="5"/>
      <c r="AB3446" s="5"/>
      <c r="AC3446" s="5"/>
      <c r="AD3446" s="5"/>
      <c r="AE3446" s="5"/>
      <c r="AF3446" s="5"/>
      <c r="AG3446" s="5"/>
      <c r="AH3446" s="5"/>
      <c r="AI3446" s="5"/>
      <c r="AJ3446" s="5"/>
      <c r="AK3446" s="5"/>
      <c r="AL3446" s="5"/>
      <c r="AM3446" s="5"/>
      <c r="AN3446" s="5"/>
      <c r="AO3446" s="5"/>
      <c r="AP3446" s="5"/>
      <c r="AQ3446" s="5"/>
      <c r="AR3446" s="5"/>
      <c r="AS3446" s="5"/>
      <c r="AT3446" s="5"/>
      <c r="AU3446" s="5"/>
      <c r="AV3446" s="28"/>
      <c r="AW3446" s="28"/>
    </row>
    <row r="3447" spans="2:49" ht="15.6" x14ac:dyDescent="0.3">
      <c r="B3447" s="9"/>
      <c r="C3447" s="9"/>
      <c r="D3447" s="9"/>
      <c r="E3447" s="9"/>
      <c r="F3447" s="9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  <c r="V3447" s="5"/>
      <c r="W3447" s="5"/>
      <c r="X3447" s="5"/>
      <c r="Y3447" s="5"/>
      <c r="Z3447" s="5"/>
      <c r="AA3447" s="5"/>
      <c r="AB3447" s="5"/>
      <c r="AC3447" s="5"/>
      <c r="AD3447" s="5"/>
      <c r="AE3447" s="5"/>
      <c r="AF3447" s="5"/>
      <c r="AG3447" s="5"/>
      <c r="AH3447" s="5"/>
      <c r="AI3447" s="5"/>
      <c r="AJ3447" s="5"/>
      <c r="AK3447" s="5"/>
      <c r="AL3447" s="5"/>
      <c r="AM3447" s="5"/>
      <c r="AN3447" s="5"/>
      <c r="AO3447" s="5"/>
      <c r="AP3447" s="5"/>
      <c r="AQ3447" s="5"/>
      <c r="AR3447" s="5"/>
      <c r="AS3447" s="5"/>
      <c r="AT3447" s="5"/>
      <c r="AU3447" s="5"/>
      <c r="AV3447" s="28"/>
      <c r="AW3447" s="28"/>
    </row>
    <row r="3448" spans="2:49" ht="15.6" x14ac:dyDescent="0.3">
      <c r="B3448" s="9"/>
      <c r="C3448" s="9"/>
      <c r="D3448" s="9"/>
      <c r="E3448" s="9"/>
      <c r="F3448" s="9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5"/>
      <c r="Z3448" s="5"/>
      <c r="AA3448" s="5"/>
      <c r="AB3448" s="5"/>
      <c r="AC3448" s="5"/>
      <c r="AD3448" s="5"/>
      <c r="AE3448" s="5"/>
      <c r="AF3448" s="5"/>
      <c r="AG3448" s="5"/>
      <c r="AH3448" s="5"/>
      <c r="AI3448" s="5"/>
      <c r="AJ3448" s="5"/>
      <c r="AK3448" s="5"/>
      <c r="AL3448" s="5"/>
      <c r="AM3448" s="5"/>
      <c r="AN3448" s="5"/>
      <c r="AO3448" s="5"/>
      <c r="AP3448" s="5"/>
      <c r="AQ3448" s="5"/>
      <c r="AR3448" s="5"/>
      <c r="AS3448" s="5"/>
      <c r="AT3448" s="5"/>
      <c r="AU3448" s="5"/>
      <c r="AV3448" s="28"/>
      <c r="AW3448" s="28"/>
    </row>
    <row r="3449" spans="2:49" ht="15.6" x14ac:dyDescent="0.3">
      <c r="B3449" s="9"/>
      <c r="C3449" s="9"/>
      <c r="D3449" s="9"/>
      <c r="E3449" s="9"/>
      <c r="F3449" s="9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5"/>
      <c r="Z3449" s="5"/>
      <c r="AA3449" s="5"/>
      <c r="AB3449" s="5"/>
      <c r="AC3449" s="5"/>
      <c r="AD3449" s="5"/>
      <c r="AE3449" s="5"/>
      <c r="AF3449" s="5"/>
      <c r="AG3449" s="5"/>
      <c r="AH3449" s="5"/>
      <c r="AI3449" s="5"/>
      <c r="AJ3449" s="5"/>
      <c r="AK3449" s="5"/>
      <c r="AL3449" s="5"/>
      <c r="AM3449" s="5"/>
      <c r="AN3449" s="5"/>
      <c r="AO3449" s="5"/>
      <c r="AP3449" s="5"/>
      <c r="AQ3449" s="5"/>
      <c r="AR3449" s="5"/>
      <c r="AS3449" s="5"/>
      <c r="AT3449" s="5"/>
      <c r="AU3449" s="5"/>
      <c r="AV3449" s="28"/>
      <c r="AW3449" s="28"/>
    </row>
    <row r="3450" spans="2:49" ht="15.6" x14ac:dyDescent="0.3">
      <c r="B3450" s="9"/>
      <c r="C3450" s="9"/>
      <c r="D3450" s="9"/>
      <c r="E3450" s="9"/>
      <c r="F3450" s="9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/>
      <c r="W3450" s="5"/>
      <c r="X3450" s="5"/>
      <c r="Y3450" s="5"/>
      <c r="Z3450" s="5"/>
      <c r="AA3450" s="5"/>
      <c r="AB3450" s="5"/>
      <c r="AC3450" s="5"/>
      <c r="AD3450" s="5"/>
      <c r="AE3450" s="5"/>
      <c r="AF3450" s="5"/>
      <c r="AG3450" s="5"/>
      <c r="AH3450" s="5"/>
      <c r="AI3450" s="5"/>
      <c r="AJ3450" s="5"/>
      <c r="AK3450" s="5"/>
      <c r="AL3450" s="5"/>
      <c r="AM3450" s="5"/>
      <c r="AN3450" s="5"/>
      <c r="AO3450" s="5"/>
      <c r="AP3450" s="5"/>
      <c r="AQ3450" s="5"/>
      <c r="AR3450" s="5"/>
      <c r="AS3450" s="5"/>
      <c r="AT3450" s="5"/>
      <c r="AU3450" s="5"/>
      <c r="AV3450" s="28"/>
      <c r="AW3450" s="28"/>
    </row>
    <row r="3451" spans="2:49" ht="15.6" x14ac:dyDescent="0.3">
      <c r="B3451" s="9"/>
      <c r="C3451" s="9"/>
      <c r="D3451" s="9"/>
      <c r="E3451" s="9"/>
      <c r="F3451" s="9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  <c r="V3451" s="5"/>
      <c r="W3451" s="5"/>
      <c r="X3451" s="5"/>
      <c r="Y3451" s="5"/>
      <c r="Z3451" s="5"/>
      <c r="AA3451" s="5"/>
      <c r="AB3451" s="5"/>
      <c r="AC3451" s="5"/>
      <c r="AD3451" s="5"/>
      <c r="AE3451" s="5"/>
      <c r="AF3451" s="5"/>
      <c r="AG3451" s="5"/>
      <c r="AH3451" s="5"/>
      <c r="AI3451" s="5"/>
      <c r="AJ3451" s="5"/>
      <c r="AK3451" s="5"/>
      <c r="AL3451" s="5"/>
      <c r="AM3451" s="5"/>
      <c r="AN3451" s="5"/>
      <c r="AO3451" s="5"/>
      <c r="AP3451" s="5"/>
      <c r="AQ3451" s="5"/>
      <c r="AR3451" s="5"/>
      <c r="AS3451" s="5"/>
      <c r="AT3451" s="5"/>
      <c r="AU3451" s="5"/>
      <c r="AV3451" s="28"/>
      <c r="AW3451" s="28"/>
    </row>
    <row r="3452" spans="2:49" ht="15.6" x14ac:dyDescent="0.3">
      <c r="B3452" s="9"/>
      <c r="C3452" s="9"/>
      <c r="D3452" s="9"/>
      <c r="E3452" s="9"/>
      <c r="F3452" s="9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5"/>
      <c r="Z3452" s="5"/>
      <c r="AA3452" s="5"/>
      <c r="AB3452" s="5"/>
      <c r="AC3452" s="5"/>
      <c r="AD3452" s="5"/>
      <c r="AE3452" s="5"/>
      <c r="AF3452" s="5"/>
      <c r="AG3452" s="5"/>
      <c r="AH3452" s="5"/>
      <c r="AI3452" s="5"/>
      <c r="AJ3452" s="5"/>
      <c r="AK3452" s="5"/>
      <c r="AL3452" s="5"/>
      <c r="AM3452" s="5"/>
      <c r="AN3452" s="5"/>
      <c r="AO3452" s="5"/>
      <c r="AP3452" s="5"/>
      <c r="AQ3452" s="5"/>
      <c r="AR3452" s="5"/>
      <c r="AS3452" s="5"/>
      <c r="AT3452" s="5"/>
      <c r="AU3452" s="5"/>
      <c r="AV3452" s="28"/>
      <c r="AW3452" s="28"/>
    </row>
    <row r="3453" spans="2:49" ht="15.6" x14ac:dyDescent="0.3">
      <c r="B3453" s="9"/>
      <c r="C3453" s="9"/>
      <c r="D3453" s="9"/>
      <c r="E3453" s="9"/>
      <c r="F3453" s="9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5"/>
      <c r="Z3453" s="5"/>
      <c r="AA3453" s="5"/>
      <c r="AB3453" s="5"/>
      <c r="AC3453" s="5"/>
      <c r="AD3453" s="5"/>
      <c r="AE3453" s="5"/>
      <c r="AF3453" s="5"/>
      <c r="AG3453" s="5"/>
      <c r="AH3453" s="5"/>
      <c r="AI3453" s="5"/>
      <c r="AJ3453" s="5"/>
      <c r="AK3453" s="5"/>
      <c r="AL3453" s="5"/>
      <c r="AM3453" s="5"/>
      <c r="AN3453" s="5"/>
      <c r="AO3453" s="5"/>
      <c r="AP3453" s="5"/>
      <c r="AQ3453" s="5"/>
      <c r="AR3453" s="5"/>
      <c r="AS3453" s="5"/>
      <c r="AT3453" s="5"/>
      <c r="AU3453" s="5"/>
      <c r="AV3453" s="28"/>
      <c r="AW3453" s="28"/>
    </row>
    <row r="3454" spans="2:49" ht="15.6" x14ac:dyDescent="0.3">
      <c r="B3454" s="9"/>
      <c r="C3454" s="9"/>
      <c r="D3454" s="9"/>
      <c r="E3454" s="9"/>
      <c r="F3454" s="9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5"/>
      <c r="Z3454" s="5"/>
      <c r="AA3454" s="5"/>
      <c r="AB3454" s="5"/>
      <c r="AC3454" s="5"/>
      <c r="AD3454" s="5"/>
      <c r="AE3454" s="5"/>
      <c r="AF3454" s="5"/>
      <c r="AG3454" s="5"/>
      <c r="AH3454" s="5"/>
      <c r="AI3454" s="5"/>
      <c r="AJ3454" s="5"/>
      <c r="AK3454" s="5"/>
      <c r="AL3454" s="5"/>
      <c r="AM3454" s="5"/>
      <c r="AN3454" s="5"/>
      <c r="AO3454" s="5"/>
      <c r="AP3454" s="5"/>
      <c r="AQ3454" s="5"/>
      <c r="AR3454" s="5"/>
      <c r="AS3454" s="5"/>
      <c r="AT3454" s="5"/>
      <c r="AU3454" s="5"/>
      <c r="AV3454" s="28"/>
      <c r="AW3454" s="28"/>
    </row>
    <row r="3455" spans="2:49" ht="15.6" x14ac:dyDescent="0.3">
      <c r="B3455" s="9"/>
      <c r="C3455" s="9"/>
      <c r="D3455" s="9"/>
      <c r="E3455" s="9"/>
      <c r="F3455" s="9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5"/>
      <c r="Z3455" s="5"/>
      <c r="AA3455" s="5"/>
      <c r="AB3455" s="5"/>
      <c r="AC3455" s="5"/>
      <c r="AD3455" s="5"/>
      <c r="AE3455" s="5"/>
      <c r="AF3455" s="5"/>
      <c r="AG3455" s="5"/>
      <c r="AH3455" s="5"/>
      <c r="AI3455" s="5"/>
      <c r="AJ3455" s="5"/>
      <c r="AK3455" s="5"/>
      <c r="AL3455" s="5"/>
      <c r="AM3455" s="5"/>
      <c r="AN3455" s="5"/>
      <c r="AO3455" s="5"/>
      <c r="AP3455" s="5"/>
      <c r="AQ3455" s="5"/>
      <c r="AR3455" s="5"/>
      <c r="AS3455" s="5"/>
      <c r="AT3455" s="5"/>
      <c r="AU3455" s="5"/>
      <c r="AV3455" s="28"/>
      <c r="AW3455" s="28"/>
    </row>
    <row r="3456" spans="2:49" ht="15.6" x14ac:dyDescent="0.3">
      <c r="B3456" s="9"/>
      <c r="C3456" s="9"/>
      <c r="D3456" s="9"/>
      <c r="E3456" s="9"/>
      <c r="F3456" s="9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5"/>
      <c r="Z3456" s="5"/>
      <c r="AA3456" s="5"/>
      <c r="AB3456" s="5"/>
      <c r="AC3456" s="5"/>
      <c r="AD3456" s="5"/>
      <c r="AE3456" s="5"/>
      <c r="AF3456" s="5"/>
      <c r="AG3456" s="5"/>
      <c r="AH3456" s="5"/>
      <c r="AI3456" s="5"/>
      <c r="AJ3456" s="5"/>
      <c r="AK3456" s="5"/>
      <c r="AL3456" s="5"/>
      <c r="AM3456" s="5"/>
      <c r="AN3456" s="5"/>
      <c r="AO3456" s="5"/>
      <c r="AP3456" s="5"/>
      <c r="AQ3456" s="5"/>
      <c r="AR3456" s="5"/>
      <c r="AS3456" s="5"/>
      <c r="AT3456" s="5"/>
      <c r="AU3456" s="5"/>
      <c r="AV3456" s="28"/>
      <c r="AW3456" s="28"/>
    </row>
    <row r="3457" spans="2:49" ht="15.6" x14ac:dyDescent="0.3">
      <c r="B3457" s="9"/>
      <c r="C3457" s="9"/>
      <c r="D3457" s="9"/>
      <c r="E3457" s="9"/>
      <c r="F3457" s="9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5"/>
      <c r="Z3457" s="5"/>
      <c r="AA3457" s="5"/>
      <c r="AB3457" s="5"/>
      <c r="AC3457" s="5"/>
      <c r="AD3457" s="5"/>
      <c r="AE3457" s="5"/>
      <c r="AF3457" s="5"/>
      <c r="AG3457" s="5"/>
      <c r="AH3457" s="5"/>
      <c r="AI3457" s="5"/>
      <c r="AJ3457" s="5"/>
      <c r="AK3457" s="5"/>
      <c r="AL3457" s="5"/>
      <c r="AM3457" s="5"/>
      <c r="AN3457" s="5"/>
      <c r="AO3457" s="5"/>
      <c r="AP3457" s="5"/>
      <c r="AQ3457" s="5"/>
      <c r="AR3457" s="5"/>
      <c r="AS3457" s="5"/>
      <c r="AT3457" s="5"/>
      <c r="AU3457" s="5"/>
      <c r="AV3457" s="28"/>
      <c r="AW3457" s="28"/>
    </row>
    <row r="3458" spans="2:49" ht="15.6" x14ac:dyDescent="0.3">
      <c r="B3458" s="9"/>
      <c r="C3458" s="9"/>
      <c r="D3458" s="9"/>
      <c r="E3458" s="9"/>
      <c r="F3458" s="9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5"/>
      <c r="Z3458" s="5"/>
      <c r="AA3458" s="5"/>
      <c r="AB3458" s="5"/>
      <c r="AC3458" s="5"/>
      <c r="AD3458" s="5"/>
      <c r="AE3458" s="5"/>
      <c r="AF3458" s="5"/>
      <c r="AG3458" s="5"/>
      <c r="AH3458" s="5"/>
      <c r="AI3458" s="5"/>
      <c r="AJ3458" s="5"/>
      <c r="AK3458" s="5"/>
      <c r="AL3458" s="5"/>
      <c r="AM3458" s="5"/>
      <c r="AN3458" s="5"/>
      <c r="AO3458" s="5"/>
      <c r="AP3458" s="5"/>
      <c r="AQ3458" s="5"/>
      <c r="AR3458" s="5"/>
      <c r="AS3458" s="5"/>
      <c r="AT3458" s="5"/>
      <c r="AU3458" s="5"/>
      <c r="AV3458" s="28"/>
      <c r="AW3458" s="28"/>
    </row>
    <row r="3459" spans="2:49" ht="15.6" x14ac:dyDescent="0.3">
      <c r="B3459" s="9"/>
      <c r="C3459" s="9"/>
      <c r="D3459" s="9"/>
      <c r="E3459" s="9"/>
      <c r="F3459" s="9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5"/>
      <c r="Z3459" s="5"/>
      <c r="AA3459" s="5"/>
      <c r="AB3459" s="5"/>
      <c r="AC3459" s="5"/>
      <c r="AD3459" s="5"/>
      <c r="AE3459" s="5"/>
      <c r="AF3459" s="5"/>
      <c r="AG3459" s="5"/>
      <c r="AH3459" s="5"/>
      <c r="AI3459" s="5"/>
      <c r="AJ3459" s="5"/>
      <c r="AK3459" s="5"/>
      <c r="AL3459" s="5"/>
      <c r="AM3459" s="5"/>
      <c r="AN3459" s="5"/>
      <c r="AO3459" s="5"/>
      <c r="AP3459" s="5"/>
      <c r="AQ3459" s="5"/>
      <c r="AR3459" s="5"/>
      <c r="AS3459" s="5"/>
      <c r="AT3459" s="5"/>
      <c r="AU3459" s="5"/>
      <c r="AV3459" s="28"/>
      <c r="AW3459" s="28"/>
    </row>
    <row r="3460" spans="2:49" ht="15.6" x14ac:dyDescent="0.3">
      <c r="B3460" s="9"/>
      <c r="C3460" s="9"/>
      <c r="D3460" s="9"/>
      <c r="E3460" s="9"/>
      <c r="F3460" s="9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5"/>
      <c r="Z3460" s="5"/>
      <c r="AA3460" s="5"/>
      <c r="AB3460" s="5"/>
      <c r="AC3460" s="5"/>
      <c r="AD3460" s="5"/>
      <c r="AE3460" s="5"/>
      <c r="AF3460" s="5"/>
      <c r="AG3460" s="5"/>
      <c r="AH3460" s="5"/>
      <c r="AI3460" s="5"/>
      <c r="AJ3460" s="5"/>
      <c r="AK3460" s="5"/>
      <c r="AL3460" s="5"/>
      <c r="AM3460" s="5"/>
      <c r="AN3460" s="5"/>
      <c r="AO3460" s="5"/>
      <c r="AP3460" s="5"/>
      <c r="AQ3460" s="5"/>
      <c r="AR3460" s="5"/>
      <c r="AS3460" s="5"/>
      <c r="AT3460" s="5"/>
      <c r="AU3460" s="5"/>
      <c r="AV3460" s="28"/>
      <c r="AW3460" s="28"/>
    </row>
    <row r="3461" spans="2:49" ht="15.6" x14ac:dyDescent="0.3">
      <c r="B3461" s="9"/>
      <c r="C3461" s="9"/>
      <c r="D3461" s="9"/>
      <c r="E3461" s="9"/>
      <c r="F3461" s="9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5"/>
      <c r="Z3461" s="5"/>
      <c r="AA3461" s="5"/>
      <c r="AB3461" s="5"/>
      <c r="AC3461" s="5"/>
      <c r="AD3461" s="5"/>
      <c r="AE3461" s="5"/>
      <c r="AF3461" s="5"/>
      <c r="AG3461" s="5"/>
      <c r="AH3461" s="5"/>
      <c r="AI3461" s="5"/>
      <c r="AJ3461" s="5"/>
      <c r="AK3461" s="5"/>
      <c r="AL3461" s="5"/>
      <c r="AM3461" s="5"/>
      <c r="AN3461" s="5"/>
      <c r="AO3461" s="5"/>
      <c r="AP3461" s="5"/>
      <c r="AQ3461" s="5"/>
      <c r="AR3461" s="5"/>
      <c r="AS3461" s="5"/>
      <c r="AT3461" s="5"/>
      <c r="AU3461" s="5"/>
      <c r="AV3461" s="28"/>
      <c r="AW3461" s="28"/>
    </row>
    <row r="3462" spans="2:49" ht="15.6" x14ac:dyDescent="0.3">
      <c r="B3462" s="9"/>
      <c r="C3462" s="9"/>
      <c r="D3462" s="9"/>
      <c r="E3462" s="9"/>
      <c r="F3462" s="9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5"/>
      <c r="Z3462" s="5"/>
      <c r="AA3462" s="5"/>
      <c r="AB3462" s="5"/>
      <c r="AC3462" s="5"/>
      <c r="AD3462" s="5"/>
      <c r="AE3462" s="5"/>
      <c r="AF3462" s="5"/>
      <c r="AG3462" s="5"/>
      <c r="AH3462" s="5"/>
      <c r="AI3462" s="5"/>
      <c r="AJ3462" s="5"/>
      <c r="AK3462" s="5"/>
      <c r="AL3462" s="5"/>
      <c r="AM3462" s="5"/>
      <c r="AN3462" s="5"/>
      <c r="AO3462" s="5"/>
      <c r="AP3462" s="5"/>
      <c r="AQ3462" s="5"/>
      <c r="AR3462" s="5"/>
      <c r="AS3462" s="5"/>
      <c r="AT3462" s="5"/>
      <c r="AU3462" s="5"/>
      <c r="AV3462" s="28"/>
      <c r="AW3462" s="28"/>
    </row>
    <row r="3463" spans="2:49" ht="15.6" x14ac:dyDescent="0.3">
      <c r="B3463" s="9"/>
      <c r="C3463" s="9"/>
      <c r="D3463" s="9"/>
      <c r="E3463" s="9"/>
      <c r="F3463" s="9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5"/>
      <c r="Z3463" s="5"/>
      <c r="AA3463" s="5"/>
      <c r="AB3463" s="5"/>
      <c r="AC3463" s="5"/>
      <c r="AD3463" s="5"/>
      <c r="AE3463" s="5"/>
      <c r="AF3463" s="5"/>
      <c r="AG3463" s="5"/>
      <c r="AH3463" s="5"/>
      <c r="AI3463" s="5"/>
      <c r="AJ3463" s="5"/>
      <c r="AK3463" s="5"/>
      <c r="AL3463" s="5"/>
      <c r="AM3463" s="5"/>
      <c r="AN3463" s="5"/>
      <c r="AO3463" s="5"/>
      <c r="AP3463" s="5"/>
      <c r="AQ3463" s="5"/>
      <c r="AR3463" s="5"/>
      <c r="AS3463" s="5"/>
      <c r="AT3463" s="5"/>
      <c r="AU3463" s="5"/>
      <c r="AV3463" s="28"/>
      <c r="AW3463" s="28"/>
    </row>
    <row r="3464" spans="2:49" ht="15.6" x14ac:dyDescent="0.3">
      <c r="B3464" s="9"/>
      <c r="C3464" s="9"/>
      <c r="D3464" s="9"/>
      <c r="E3464" s="9"/>
      <c r="F3464" s="9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/>
      <c r="AA3464" s="5"/>
      <c r="AB3464" s="5"/>
      <c r="AC3464" s="5"/>
      <c r="AD3464" s="5"/>
      <c r="AE3464" s="5"/>
      <c r="AF3464" s="5"/>
      <c r="AG3464" s="5"/>
      <c r="AH3464" s="5"/>
      <c r="AI3464" s="5"/>
      <c r="AJ3464" s="5"/>
      <c r="AK3464" s="5"/>
      <c r="AL3464" s="5"/>
      <c r="AM3464" s="5"/>
      <c r="AN3464" s="5"/>
      <c r="AO3464" s="5"/>
      <c r="AP3464" s="5"/>
      <c r="AQ3464" s="5"/>
      <c r="AR3464" s="5"/>
      <c r="AS3464" s="5"/>
      <c r="AT3464" s="5"/>
      <c r="AU3464" s="5"/>
      <c r="AV3464" s="28"/>
      <c r="AW3464" s="28"/>
    </row>
    <row r="3465" spans="2:49" ht="15.6" x14ac:dyDescent="0.3">
      <c r="B3465" s="9"/>
      <c r="C3465" s="9"/>
      <c r="D3465" s="9"/>
      <c r="E3465" s="9"/>
      <c r="F3465" s="9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5"/>
      <c r="AA3465" s="5"/>
      <c r="AB3465" s="5"/>
      <c r="AC3465" s="5"/>
      <c r="AD3465" s="5"/>
      <c r="AE3465" s="5"/>
      <c r="AF3465" s="5"/>
      <c r="AG3465" s="5"/>
      <c r="AH3465" s="5"/>
      <c r="AI3465" s="5"/>
      <c r="AJ3465" s="5"/>
      <c r="AK3465" s="5"/>
      <c r="AL3465" s="5"/>
      <c r="AM3465" s="5"/>
      <c r="AN3465" s="5"/>
      <c r="AO3465" s="5"/>
      <c r="AP3465" s="5"/>
      <c r="AQ3465" s="5"/>
      <c r="AR3465" s="5"/>
      <c r="AS3465" s="5"/>
      <c r="AT3465" s="5"/>
      <c r="AU3465" s="5"/>
      <c r="AV3465" s="28"/>
      <c r="AW3465" s="28"/>
    </row>
    <row r="3466" spans="2:49" ht="15.6" x14ac:dyDescent="0.3">
      <c r="B3466" s="9"/>
      <c r="C3466" s="9"/>
      <c r="D3466" s="9"/>
      <c r="E3466" s="9"/>
      <c r="F3466" s="9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  <c r="V3466" s="5"/>
      <c r="W3466" s="5"/>
      <c r="X3466" s="5"/>
      <c r="Y3466" s="5"/>
      <c r="Z3466" s="5"/>
      <c r="AA3466" s="5"/>
      <c r="AB3466" s="5"/>
      <c r="AC3466" s="5"/>
      <c r="AD3466" s="5"/>
      <c r="AE3466" s="5"/>
      <c r="AF3466" s="5"/>
      <c r="AG3466" s="5"/>
      <c r="AH3466" s="5"/>
      <c r="AI3466" s="5"/>
      <c r="AJ3466" s="5"/>
      <c r="AK3466" s="5"/>
      <c r="AL3466" s="5"/>
      <c r="AM3466" s="5"/>
      <c r="AN3466" s="5"/>
      <c r="AO3466" s="5"/>
      <c r="AP3466" s="5"/>
      <c r="AQ3466" s="5"/>
      <c r="AR3466" s="5"/>
      <c r="AS3466" s="5"/>
      <c r="AT3466" s="5"/>
      <c r="AU3466" s="5"/>
      <c r="AV3466" s="28"/>
      <c r="AW3466" s="28"/>
    </row>
    <row r="3467" spans="2:49" ht="15.6" x14ac:dyDescent="0.3">
      <c r="B3467" s="9"/>
      <c r="C3467" s="9"/>
      <c r="D3467" s="9"/>
      <c r="E3467" s="9"/>
      <c r="F3467" s="9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  <c r="V3467" s="5"/>
      <c r="W3467" s="5"/>
      <c r="X3467" s="5"/>
      <c r="Y3467" s="5"/>
      <c r="Z3467" s="5"/>
      <c r="AA3467" s="5"/>
      <c r="AB3467" s="5"/>
      <c r="AC3467" s="5"/>
      <c r="AD3467" s="5"/>
      <c r="AE3467" s="5"/>
      <c r="AF3467" s="5"/>
      <c r="AG3467" s="5"/>
      <c r="AH3467" s="5"/>
      <c r="AI3467" s="5"/>
      <c r="AJ3467" s="5"/>
      <c r="AK3467" s="5"/>
      <c r="AL3467" s="5"/>
      <c r="AM3467" s="5"/>
      <c r="AN3467" s="5"/>
      <c r="AO3467" s="5"/>
      <c r="AP3467" s="5"/>
      <c r="AQ3467" s="5"/>
      <c r="AR3467" s="5"/>
      <c r="AS3467" s="5"/>
      <c r="AT3467" s="5"/>
      <c r="AU3467" s="5"/>
      <c r="AV3467" s="28"/>
      <c r="AW3467" s="28"/>
    </row>
    <row r="3468" spans="2:49" ht="15.6" x14ac:dyDescent="0.3">
      <c r="B3468" s="9"/>
      <c r="C3468" s="9"/>
      <c r="D3468" s="9"/>
      <c r="E3468" s="9"/>
      <c r="F3468" s="9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  <c r="V3468" s="5"/>
      <c r="W3468" s="5"/>
      <c r="X3468" s="5"/>
      <c r="Y3468" s="5"/>
      <c r="Z3468" s="5"/>
      <c r="AA3468" s="5"/>
      <c r="AB3468" s="5"/>
      <c r="AC3468" s="5"/>
      <c r="AD3468" s="5"/>
      <c r="AE3468" s="5"/>
      <c r="AF3468" s="5"/>
      <c r="AG3468" s="5"/>
      <c r="AH3468" s="5"/>
      <c r="AI3468" s="5"/>
      <c r="AJ3468" s="5"/>
      <c r="AK3468" s="5"/>
      <c r="AL3468" s="5"/>
      <c r="AM3468" s="5"/>
      <c r="AN3468" s="5"/>
      <c r="AO3468" s="5"/>
      <c r="AP3468" s="5"/>
      <c r="AQ3468" s="5"/>
      <c r="AR3468" s="5"/>
      <c r="AS3468" s="5"/>
      <c r="AT3468" s="5"/>
      <c r="AU3468" s="5"/>
      <c r="AV3468" s="28"/>
      <c r="AW3468" s="28"/>
    </row>
    <row r="3469" spans="2:49" ht="15.6" x14ac:dyDescent="0.3">
      <c r="B3469" s="9"/>
      <c r="C3469" s="9"/>
      <c r="D3469" s="9"/>
      <c r="E3469" s="9"/>
      <c r="F3469" s="9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  <c r="V3469" s="5"/>
      <c r="W3469" s="5"/>
      <c r="X3469" s="5"/>
      <c r="Y3469" s="5"/>
      <c r="Z3469" s="5"/>
      <c r="AA3469" s="5"/>
      <c r="AB3469" s="5"/>
      <c r="AC3469" s="5"/>
      <c r="AD3469" s="5"/>
      <c r="AE3469" s="5"/>
      <c r="AF3469" s="5"/>
      <c r="AG3469" s="5"/>
      <c r="AH3469" s="5"/>
      <c r="AI3469" s="5"/>
      <c r="AJ3469" s="5"/>
      <c r="AK3469" s="5"/>
      <c r="AL3469" s="5"/>
      <c r="AM3469" s="5"/>
      <c r="AN3469" s="5"/>
      <c r="AO3469" s="5"/>
      <c r="AP3469" s="5"/>
      <c r="AQ3469" s="5"/>
      <c r="AR3469" s="5"/>
      <c r="AS3469" s="5"/>
      <c r="AT3469" s="5"/>
      <c r="AU3469" s="5"/>
      <c r="AV3469" s="28"/>
      <c r="AW3469" s="28"/>
    </row>
    <row r="3470" spans="2:49" ht="15.6" x14ac:dyDescent="0.3">
      <c r="B3470" s="9"/>
      <c r="C3470" s="9"/>
      <c r="D3470" s="9"/>
      <c r="E3470" s="9"/>
      <c r="F3470" s="9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  <c r="V3470" s="5"/>
      <c r="W3470" s="5"/>
      <c r="X3470" s="5"/>
      <c r="Y3470" s="5"/>
      <c r="Z3470" s="5"/>
      <c r="AA3470" s="5"/>
      <c r="AB3470" s="5"/>
      <c r="AC3470" s="5"/>
      <c r="AD3470" s="5"/>
      <c r="AE3470" s="5"/>
      <c r="AF3470" s="5"/>
      <c r="AG3470" s="5"/>
      <c r="AH3470" s="5"/>
      <c r="AI3470" s="5"/>
      <c r="AJ3470" s="5"/>
      <c r="AK3470" s="5"/>
      <c r="AL3470" s="5"/>
      <c r="AM3470" s="5"/>
      <c r="AN3470" s="5"/>
      <c r="AO3470" s="5"/>
      <c r="AP3470" s="5"/>
      <c r="AQ3470" s="5"/>
      <c r="AR3470" s="5"/>
      <c r="AS3470" s="5"/>
      <c r="AT3470" s="5"/>
      <c r="AU3470" s="5"/>
      <c r="AV3470" s="28"/>
      <c r="AW3470" s="28"/>
    </row>
    <row r="3471" spans="2:49" ht="15.6" x14ac:dyDescent="0.3">
      <c r="B3471" s="9"/>
      <c r="C3471" s="9"/>
      <c r="D3471" s="9"/>
      <c r="E3471" s="9"/>
      <c r="F3471" s="9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  <c r="V3471" s="5"/>
      <c r="W3471" s="5"/>
      <c r="X3471" s="5"/>
      <c r="Y3471" s="5"/>
      <c r="Z3471" s="5"/>
      <c r="AA3471" s="5"/>
      <c r="AB3471" s="5"/>
      <c r="AC3471" s="5"/>
      <c r="AD3471" s="5"/>
      <c r="AE3471" s="5"/>
      <c r="AF3471" s="5"/>
      <c r="AG3471" s="5"/>
      <c r="AH3471" s="5"/>
      <c r="AI3471" s="5"/>
      <c r="AJ3471" s="5"/>
      <c r="AK3471" s="5"/>
      <c r="AL3471" s="5"/>
      <c r="AM3471" s="5"/>
      <c r="AN3471" s="5"/>
      <c r="AO3471" s="5"/>
      <c r="AP3471" s="5"/>
      <c r="AQ3471" s="5"/>
      <c r="AR3471" s="5"/>
      <c r="AS3471" s="5"/>
      <c r="AT3471" s="5"/>
      <c r="AU3471" s="5"/>
      <c r="AV3471" s="28"/>
      <c r="AW3471" s="28"/>
    </row>
    <row r="3472" spans="2:49" ht="15.6" x14ac:dyDescent="0.3">
      <c r="B3472" s="9"/>
      <c r="C3472" s="9"/>
      <c r="D3472" s="9"/>
      <c r="E3472" s="9"/>
      <c r="F3472" s="9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  <c r="V3472" s="5"/>
      <c r="W3472" s="5"/>
      <c r="X3472" s="5"/>
      <c r="Y3472" s="5"/>
      <c r="Z3472" s="5"/>
      <c r="AA3472" s="5"/>
      <c r="AB3472" s="5"/>
      <c r="AC3472" s="5"/>
      <c r="AD3472" s="5"/>
      <c r="AE3472" s="5"/>
      <c r="AF3472" s="5"/>
      <c r="AG3472" s="5"/>
      <c r="AH3472" s="5"/>
      <c r="AI3472" s="5"/>
      <c r="AJ3472" s="5"/>
      <c r="AK3472" s="5"/>
      <c r="AL3472" s="5"/>
      <c r="AM3472" s="5"/>
      <c r="AN3472" s="5"/>
      <c r="AO3472" s="5"/>
      <c r="AP3472" s="5"/>
      <c r="AQ3472" s="5"/>
      <c r="AR3472" s="5"/>
      <c r="AS3472" s="5"/>
      <c r="AT3472" s="5"/>
      <c r="AU3472" s="5"/>
      <c r="AV3472" s="28"/>
      <c r="AW3472" s="28"/>
    </row>
    <row r="3473" spans="2:49" ht="15.6" x14ac:dyDescent="0.3">
      <c r="B3473" s="9"/>
      <c r="C3473" s="9"/>
      <c r="D3473" s="9"/>
      <c r="E3473" s="9"/>
      <c r="F3473" s="9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  <c r="V3473" s="5"/>
      <c r="W3473" s="5"/>
      <c r="X3473" s="5"/>
      <c r="Y3473" s="5"/>
      <c r="Z3473" s="5"/>
      <c r="AA3473" s="5"/>
      <c r="AB3473" s="5"/>
      <c r="AC3473" s="5"/>
      <c r="AD3473" s="5"/>
      <c r="AE3473" s="5"/>
      <c r="AF3473" s="5"/>
      <c r="AG3473" s="5"/>
      <c r="AH3473" s="5"/>
      <c r="AI3473" s="5"/>
      <c r="AJ3473" s="5"/>
      <c r="AK3473" s="5"/>
      <c r="AL3473" s="5"/>
      <c r="AM3473" s="5"/>
      <c r="AN3473" s="5"/>
      <c r="AO3473" s="5"/>
      <c r="AP3473" s="5"/>
      <c r="AQ3473" s="5"/>
      <c r="AR3473" s="5"/>
      <c r="AS3473" s="5"/>
      <c r="AT3473" s="5"/>
      <c r="AU3473" s="5"/>
      <c r="AV3473" s="28"/>
      <c r="AW3473" s="28"/>
    </row>
    <row r="3474" spans="2:49" ht="15.6" x14ac:dyDescent="0.3">
      <c r="B3474" s="9"/>
      <c r="C3474" s="9"/>
      <c r="D3474" s="9"/>
      <c r="E3474" s="9"/>
      <c r="F3474" s="9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  <c r="V3474" s="5"/>
      <c r="W3474" s="5"/>
      <c r="X3474" s="5"/>
      <c r="Y3474" s="5"/>
      <c r="Z3474" s="5"/>
      <c r="AA3474" s="5"/>
      <c r="AB3474" s="5"/>
      <c r="AC3474" s="5"/>
      <c r="AD3474" s="5"/>
      <c r="AE3474" s="5"/>
      <c r="AF3474" s="5"/>
      <c r="AG3474" s="5"/>
      <c r="AH3474" s="5"/>
      <c r="AI3474" s="5"/>
      <c r="AJ3474" s="5"/>
      <c r="AK3474" s="5"/>
      <c r="AL3474" s="5"/>
      <c r="AM3474" s="5"/>
      <c r="AN3474" s="5"/>
      <c r="AO3474" s="5"/>
      <c r="AP3474" s="5"/>
      <c r="AQ3474" s="5"/>
      <c r="AR3474" s="5"/>
      <c r="AS3474" s="5"/>
      <c r="AT3474" s="5"/>
      <c r="AU3474" s="5"/>
      <c r="AV3474" s="28"/>
      <c r="AW3474" s="28"/>
    </row>
    <row r="3475" spans="2:49" ht="15.6" x14ac:dyDescent="0.3">
      <c r="B3475" s="9"/>
      <c r="C3475" s="9"/>
      <c r="D3475" s="9"/>
      <c r="E3475" s="9"/>
      <c r="F3475" s="9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  <c r="V3475" s="5"/>
      <c r="W3475" s="5"/>
      <c r="X3475" s="5"/>
      <c r="Y3475" s="5"/>
      <c r="Z3475" s="5"/>
      <c r="AA3475" s="5"/>
      <c r="AB3475" s="5"/>
      <c r="AC3475" s="5"/>
      <c r="AD3475" s="5"/>
      <c r="AE3475" s="5"/>
      <c r="AF3475" s="5"/>
      <c r="AG3475" s="5"/>
      <c r="AH3475" s="5"/>
      <c r="AI3475" s="5"/>
      <c r="AJ3475" s="5"/>
      <c r="AK3475" s="5"/>
      <c r="AL3475" s="5"/>
      <c r="AM3475" s="5"/>
      <c r="AN3475" s="5"/>
      <c r="AO3475" s="5"/>
      <c r="AP3475" s="5"/>
      <c r="AQ3475" s="5"/>
      <c r="AR3475" s="5"/>
      <c r="AS3475" s="5"/>
      <c r="AT3475" s="5"/>
      <c r="AU3475" s="5"/>
      <c r="AV3475" s="28"/>
      <c r="AW3475" s="28"/>
    </row>
    <row r="3476" spans="2:49" ht="15.6" x14ac:dyDescent="0.3">
      <c r="B3476" s="9"/>
      <c r="C3476" s="9"/>
      <c r="D3476" s="9"/>
      <c r="E3476" s="9"/>
      <c r="F3476" s="9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  <c r="V3476" s="5"/>
      <c r="W3476" s="5"/>
      <c r="X3476" s="5"/>
      <c r="Y3476" s="5"/>
      <c r="Z3476" s="5"/>
      <c r="AA3476" s="5"/>
      <c r="AB3476" s="5"/>
      <c r="AC3476" s="5"/>
      <c r="AD3476" s="5"/>
      <c r="AE3476" s="5"/>
      <c r="AF3476" s="5"/>
      <c r="AG3476" s="5"/>
      <c r="AH3476" s="5"/>
      <c r="AI3476" s="5"/>
      <c r="AJ3476" s="5"/>
      <c r="AK3476" s="5"/>
      <c r="AL3476" s="5"/>
      <c r="AM3476" s="5"/>
      <c r="AN3476" s="5"/>
      <c r="AO3476" s="5"/>
      <c r="AP3476" s="5"/>
      <c r="AQ3476" s="5"/>
      <c r="AR3476" s="5"/>
      <c r="AS3476" s="5"/>
      <c r="AT3476" s="5"/>
      <c r="AU3476" s="5"/>
      <c r="AV3476" s="28"/>
      <c r="AW3476" s="28"/>
    </row>
    <row r="3477" spans="2:49" ht="15.6" x14ac:dyDescent="0.3">
      <c r="B3477" s="9"/>
      <c r="C3477" s="9"/>
      <c r="D3477" s="9"/>
      <c r="E3477" s="9"/>
      <c r="F3477" s="9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  <c r="V3477" s="5"/>
      <c r="W3477" s="5"/>
      <c r="X3477" s="5"/>
      <c r="Y3477" s="5"/>
      <c r="Z3477" s="5"/>
      <c r="AA3477" s="5"/>
      <c r="AB3477" s="5"/>
      <c r="AC3477" s="5"/>
      <c r="AD3477" s="5"/>
      <c r="AE3477" s="5"/>
      <c r="AF3477" s="5"/>
      <c r="AG3477" s="5"/>
      <c r="AH3477" s="5"/>
      <c r="AI3477" s="5"/>
      <c r="AJ3477" s="5"/>
      <c r="AK3477" s="5"/>
      <c r="AL3477" s="5"/>
      <c r="AM3477" s="5"/>
      <c r="AN3477" s="5"/>
      <c r="AO3477" s="5"/>
      <c r="AP3477" s="5"/>
      <c r="AQ3477" s="5"/>
      <c r="AR3477" s="5"/>
      <c r="AS3477" s="5"/>
      <c r="AT3477" s="5"/>
      <c r="AU3477" s="5"/>
      <c r="AV3477" s="28"/>
      <c r="AW3477" s="28"/>
    </row>
    <row r="3478" spans="2:49" ht="15.6" x14ac:dyDescent="0.3">
      <c r="B3478" s="9"/>
      <c r="C3478" s="9"/>
      <c r="D3478" s="9"/>
      <c r="E3478" s="9"/>
      <c r="F3478" s="9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  <c r="V3478" s="5"/>
      <c r="W3478" s="5"/>
      <c r="X3478" s="5"/>
      <c r="Y3478" s="5"/>
      <c r="Z3478" s="5"/>
      <c r="AA3478" s="5"/>
      <c r="AB3478" s="5"/>
      <c r="AC3478" s="5"/>
      <c r="AD3478" s="5"/>
      <c r="AE3478" s="5"/>
      <c r="AF3478" s="5"/>
      <c r="AG3478" s="5"/>
      <c r="AH3478" s="5"/>
      <c r="AI3478" s="5"/>
      <c r="AJ3478" s="5"/>
      <c r="AK3478" s="5"/>
      <c r="AL3478" s="5"/>
      <c r="AM3478" s="5"/>
      <c r="AN3478" s="5"/>
      <c r="AO3478" s="5"/>
      <c r="AP3478" s="5"/>
      <c r="AQ3478" s="5"/>
      <c r="AR3478" s="5"/>
      <c r="AS3478" s="5"/>
      <c r="AT3478" s="5"/>
      <c r="AU3478" s="5"/>
      <c r="AV3478" s="28"/>
      <c r="AW3478" s="28"/>
    </row>
    <row r="3479" spans="2:49" ht="15.6" x14ac:dyDescent="0.3">
      <c r="B3479" s="9"/>
      <c r="C3479" s="9"/>
      <c r="D3479" s="9"/>
      <c r="E3479" s="9"/>
      <c r="F3479" s="9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  <c r="V3479" s="5"/>
      <c r="W3479" s="5"/>
      <c r="X3479" s="5"/>
      <c r="Y3479" s="5"/>
      <c r="Z3479" s="5"/>
      <c r="AA3479" s="5"/>
      <c r="AB3479" s="5"/>
      <c r="AC3479" s="5"/>
      <c r="AD3479" s="5"/>
      <c r="AE3479" s="5"/>
      <c r="AF3479" s="5"/>
      <c r="AG3479" s="5"/>
      <c r="AH3479" s="5"/>
      <c r="AI3479" s="5"/>
      <c r="AJ3479" s="5"/>
      <c r="AK3479" s="5"/>
      <c r="AL3479" s="5"/>
      <c r="AM3479" s="5"/>
      <c r="AN3479" s="5"/>
      <c r="AO3479" s="5"/>
      <c r="AP3479" s="5"/>
      <c r="AQ3479" s="5"/>
      <c r="AR3479" s="5"/>
      <c r="AS3479" s="5"/>
      <c r="AT3479" s="5"/>
      <c r="AU3479" s="5"/>
      <c r="AV3479" s="28"/>
      <c r="AW3479" s="28"/>
    </row>
    <row r="3480" spans="2:49" ht="15.6" x14ac:dyDescent="0.3">
      <c r="B3480" s="9"/>
      <c r="C3480" s="9"/>
      <c r="D3480" s="9"/>
      <c r="E3480" s="9"/>
      <c r="F3480" s="9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  <c r="V3480" s="5"/>
      <c r="W3480" s="5"/>
      <c r="X3480" s="5"/>
      <c r="Y3480" s="5"/>
      <c r="Z3480" s="5"/>
      <c r="AA3480" s="5"/>
      <c r="AB3480" s="5"/>
      <c r="AC3480" s="5"/>
      <c r="AD3480" s="5"/>
      <c r="AE3480" s="5"/>
      <c r="AF3480" s="5"/>
      <c r="AG3480" s="5"/>
      <c r="AH3480" s="5"/>
      <c r="AI3480" s="5"/>
      <c r="AJ3480" s="5"/>
      <c r="AK3480" s="5"/>
      <c r="AL3480" s="5"/>
      <c r="AM3480" s="5"/>
      <c r="AN3480" s="5"/>
      <c r="AO3480" s="5"/>
      <c r="AP3480" s="5"/>
      <c r="AQ3480" s="5"/>
      <c r="AR3480" s="5"/>
      <c r="AS3480" s="5"/>
      <c r="AT3480" s="5"/>
      <c r="AU3480" s="5"/>
      <c r="AV3480" s="28"/>
      <c r="AW3480" s="28"/>
    </row>
    <row r="3481" spans="2:49" ht="15.6" x14ac:dyDescent="0.3">
      <c r="B3481" s="9"/>
      <c r="C3481" s="9"/>
      <c r="D3481" s="9"/>
      <c r="E3481" s="9"/>
      <c r="F3481" s="9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  <c r="V3481" s="5"/>
      <c r="W3481" s="5"/>
      <c r="X3481" s="5"/>
      <c r="Y3481" s="5"/>
      <c r="Z3481" s="5"/>
      <c r="AA3481" s="5"/>
      <c r="AB3481" s="5"/>
      <c r="AC3481" s="5"/>
      <c r="AD3481" s="5"/>
      <c r="AE3481" s="5"/>
      <c r="AF3481" s="5"/>
      <c r="AG3481" s="5"/>
      <c r="AH3481" s="5"/>
      <c r="AI3481" s="5"/>
      <c r="AJ3481" s="5"/>
      <c r="AK3481" s="5"/>
      <c r="AL3481" s="5"/>
      <c r="AM3481" s="5"/>
      <c r="AN3481" s="5"/>
      <c r="AO3481" s="5"/>
      <c r="AP3481" s="5"/>
      <c r="AQ3481" s="5"/>
      <c r="AR3481" s="5"/>
      <c r="AS3481" s="5"/>
      <c r="AT3481" s="5"/>
      <c r="AU3481" s="5"/>
      <c r="AV3481" s="28"/>
      <c r="AW3481" s="28"/>
    </row>
    <row r="3482" spans="2:49" ht="15.6" x14ac:dyDescent="0.3">
      <c r="B3482" s="9"/>
      <c r="C3482" s="9"/>
      <c r="D3482" s="9"/>
      <c r="E3482" s="9"/>
      <c r="F3482" s="9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  <c r="V3482" s="5"/>
      <c r="W3482" s="5"/>
      <c r="X3482" s="5"/>
      <c r="Y3482" s="5"/>
      <c r="Z3482" s="5"/>
      <c r="AA3482" s="5"/>
      <c r="AB3482" s="5"/>
      <c r="AC3482" s="5"/>
      <c r="AD3482" s="5"/>
      <c r="AE3482" s="5"/>
      <c r="AF3482" s="5"/>
      <c r="AG3482" s="5"/>
      <c r="AH3482" s="5"/>
      <c r="AI3482" s="5"/>
      <c r="AJ3482" s="5"/>
      <c r="AK3482" s="5"/>
      <c r="AL3482" s="5"/>
      <c r="AM3482" s="5"/>
      <c r="AN3482" s="5"/>
      <c r="AO3482" s="5"/>
      <c r="AP3482" s="5"/>
      <c r="AQ3482" s="5"/>
      <c r="AR3482" s="5"/>
      <c r="AS3482" s="5"/>
      <c r="AT3482" s="5"/>
      <c r="AU3482" s="5"/>
      <c r="AV3482" s="28"/>
      <c r="AW3482" s="28"/>
    </row>
    <row r="3483" spans="2:49" ht="15.6" x14ac:dyDescent="0.3">
      <c r="B3483" s="9"/>
      <c r="C3483" s="9"/>
      <c r="D3483" s="9"/>
      <c r="E3483" s="9"/>
      <c r="F3483" s="9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  <c r="V3483" s="5"/>
      <c r="W3483" s="5"/>
      <c r="X3483" s="5"/>
      <c r="Y3483" s="5"/>
      <c r="Z3483" s="5"/>
      <c r="AA3483" s="5"/>
      <c r="AB3483" s="5"/>
      <c r="AC3483" s="5"/>
      <c r="AD3483" s="5"/>
      <c r="AE3483" s="5"/>
      <c r="AF3483" s="5"/>
      <c r="AG3483" s="5"/>
      <c r="AH3483" s="5"/>
      <c r="AI3483" s="5"/>
      <c r="AJ3483" s="5"/>
      <c r="AK3483" s="5"/>
      <c r="AL3483" s="5"/>
      <c r="AM3483" s="5"/>
      <c r="AN3483" s="5"/>
      <c r="AO3483" s="5"/>
      <c r="AP3483" s="5"/>
      <c r="AQ3483" s="5"/>
      <c r="AR3483" s="5"/>
      <c r="AS3483" s="5"/>
      <c r="AT3483" s="5"/>
      <c r="AU3483" s="5"/>
      <c r="AV3483" s="28"/>
      <c r="AW3483" s="28"/>
    </row>
    <row r="3484" spans="2:49" ht="15.6" x14ac:dyDescent="0.3">
      <c r="B3484" s="9"/>
      <c r="C3484" s="9"/>
      <c r="D3484" s="9"/>
      <c r="E3484" s="9"/>
      <c r="F3484" s="9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  <c r="V3484" s="5"/>
      <c r="W3484" s="5"/>
      <c r="X3484" s="5"/>
      <c r="Y3484" s="5"/>
      <c r="Z3484" s="5"/>
      <c r="AA3484" s="5"/>
      <c r="AB3484" s="5"/>
      <c r="AC3484" s="5"/>
      <c r="AD3484" s="5"/>
      <c r="AE3484" s="5"/>
      <c r="AF3484" s="5"/>
      <c r="AG3484" s="5"/>
      <c r="AH3484" s="5"/>
      <c r="AI3484" s="5"/>
      <c r="AJ3484" s="5"/>
      <c r="AK3484" s="5"/>
      <c r="AL3484" s="5"/>
      <c r="AM3484" s="5"/>
      <c r="AN3484" s="5"/>
      <c r="AO3484" s="5"/>
      <c r="AP3484" s="5"/>
      <c r="AQ3484" s="5"/>
      <c r="AR3484" s="5"/>
      <c r="AS3484" s="5"/>
      <c r="AT3484" s="5"/>
      <c r="AU3484" s="5"/>
      <c r="AV3484" s="28"/>
      <c r="AW3484" s="28"/>
    </row>
    <row r="3485" spans="2:49" ht="15.6" x14ac:dyDescent="0.3">
      <c r="B3485" s="9"/>
      <c r="C3485" s="9"/>
      <c r="D3485" s="9"/>
      <c r="E3485" s="9"/>
      <c r="F3485" s="9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  <c r="V3485" s="5"/>
      <c r="W3485" s="5"/>
      <c r="X3485" s="5"/>
      <c r="Y3485" s="5"/>
      <c r="Z3485" s="5"/>
      <c r="AA3485" s="5"/>
      <c r="AB3485" s="5"/>
      <c r="AC3485" s="5"/>
      <c r="AD3485" s="5"/>
      <c r="AE3485" s="5"/>
      <c r="AF3485" s="5"/>
      <c r="AG3485" s="5"/>
      <c r="AH3485" s="5"/>
      <c r="AI3485" s="5"/>
      <c r="AJ3485" s="5"/>
      <c r="AK3485" s="5"/>
      <c r="AL3485" s="5"/>
      <c r="AM3485" s="5"/>
      <c r="AN3485" s="5"/>
      <c r="AO3485" s="5"/>
      <c r="AP3485" s="5"/>
      <c r="AQ3485" s="5"/>
      <c r="AR3485" s="5"/>
      <c r="AS3485" s="5"/>
      <c r="AT3485" s="5"/>
      <c r="AU3485" s="5"/>
      <c r="AV3485" s="28"/>
      <c r="AW3485" s="28"/>
    </row>
    <row r="3486" spans="2:49" ht="15.6" x14ac:dyDescent="0.3">
      <c r="B3486" s="9"/>
      <c r="C3486" s="9"/>
      <c r="D3486" s="9"/>
      <c r="E3486" s="9"/>
      <c r="F3486" s="9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  <c r="V3486" s="5"/>
      <c r="W3486" s="5"/>
      <c r="X3486" s="5"/>
      <c r="Y3486" s="5"/>
      <c r="Z3486" s="5"/>
      <c r="AA3486" s="5"/>
      <c r="AB3486" s="5"/>
      <c r="AC3486" s="5"/>
      <c r="AD3486" s="5"/>
      <c r="AE3486" s="5"/>
      <c r="AF3486" s="5"/>
      <c r="AG3486" s="5"/>
      <c r="AH3486" s="5"/>
      <c r="AI3486" s="5"/>
      <c r="AJ3486" s="5"/>
      <c r="AK3486" s="5"/>
      <c r="AL3486" s="5"/>
      <c r="AM3486" s="5"/>
      <c r="AN3486" s="5"/>
      <c r="AO3486" s="5"/>
      <c r="AP3486" s="5"/>
      <c r="AQ3486" s="5"/>
      <c r="AR3486" s="5"/>
      <c r="AS3486" s="5"/>
      <c r="AT3486" s="5"/>
      <c r="AU3486" s="5"/>
      <c r="AV3486" s="28"/>
      <c r="AW3486" s="28"/>
    </row>
    <row r="3487" spans="2:49" ht="15.6" x14ac:dyDescent="0.3">
      <c r="B3487" s="9"/>
      <c r="C3487" s="9"/>
      <c r="D3487" s="9"/>
      <c r="E3487" s="9"/>
      <c r="F3487" s="9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  <c r="V3487" s="5"/>
      <c r="W3487" s="5"/>
      <c r="X3487" s="5"/>
      <c r="Y3487" s="5"/>
      <c r="Z3487" s="5"/>
      <c r="AA3487" s="5"/>
      <c r="AB3487" s="5"/>
      <c r="AC3487" s="5"/>
      <c r="AD3487" s="5"/>
      <c r="AE3487" s="5"/>
      <c r="AF3487" s="5"/>
      <c r="AG3487" s="5"/>
      <c r="AH3487" s="5"/>
      <c r="AI3487" s="5"/>
      <c r="AJ3487" s="5"/>
      <c r="AK3487" s="5"/>
      <c r="AL3487" s="5"/>
      <c r="AM3487" s="5"/>
      <c r="AN3487" s="5"/>
      <c r="AO3487" s="5"/>
      <c r="AP3487" s="5"/>
      <c r="AQ3487" s="5"/>
      <c r="AR3487" s="5"/>
      <c r="AS3487" s="5"/>
      <c r="AT3487" s="5"/>
      <c r="AU3487" s="5"/>
      <c r="AV3487" s="28"/>
      <c r="AW3487" s="28"/>
    </row>
    <row r="3488" spans="2:49" ht="15.6" x14ac:dyDescent="0.3">
      <c r="B3488" s="9"/>
      <c r="C3488" s="9"/>
      <c r="D3488" s="9"/>
      <c r="E3488" s="9"/>
      <c r="F3488" s="9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  <c r="V3488" s="5"/>
      <c r="W3488" s="5"/>
      <c r="X3488" s="5"/>
      <c r="Y3488" s="5"/>
      <c r="Z3488" s="5"/>
      <c r="AA3488" s="5"/>
      <c r="AB3488" s="5"/>
      <c r="AC3488" s="5"/>
      <c r="AD3488" s="5"/>
      <c r="AE3488" s="5"/>
      <c r="AF3488" s="5"/>
      <c r="AG3488" s="5"/>
      <c r="AH3488" s="5"/>
      <c r="AI3488" s="5"/>
      <c r="AJ3488" s="5"/>
      <c r="AK3488" s="5"/>
      <c r="AL3488" s="5"/>
      <c r="AM3488" s="5"/>
      <c r="AN3488" s="5"/>
      <c r="AO3488" s="5"/>
      <c r="AP3488" s="5"/>
      <c r="AQ3488" s="5"/>
      <c r="AR3488" s="5"/>
      <c r="AS3488" s="5"/>
      <c r="AT3488" s="5"/>
      <c r="AU3488" s="5"/>
      <c r="AV3488" s="28"/>
      <c r="AW3488" s="28"/>
    </row>
    <row r="3489" spans="2:49" ht="15.6" x14ac:dyDescent="0.3">
      <c r="B3489" s="9"/>
      <c r="C3489" s="9"/>
      <c r="D3489" s="9"/>
      <c r="E3489" s="9"/>
      <c r="F3489" s="9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  <c r="V3489" s="5"/>
      <c r="W3489" s="5"/>
      <c r="X3489" s="5"/>
      <c r="Y3489" s="5"/>
      <c r="Z3489" s="5"/>
      <c r="AA3489" s="5"/>
      <c r="AB3489" s="5"/>
      <c r="AC3489" s="5"/>
      <c r="AD3489" s="5"/>
      <c r="AE3489" s="5"/>
      <c r="AF3489" s="5"/>
      <c r="AG3489" s="5"/>
      <c r="AH3489" s="5"/>
      <c r="AI3489" s="5"/>
      <c r="AJ3489" s="5"/>
      <c r="AK3489" s="5"/>
      <c r="AL3489" s="5"/>
      <c r="AM3489" s="5"/>
      <c r="AN3489" s="5"/>
      <c r="AO3489" s="5"/>
      <c r="AP3489" s="5"/>
      <c r="AQ3489" s="5"/>
      <c r="AR3489" s="5"/>
      <c r="AS3489" s="5"/>
      <c r="AT3489" s="5"/>
      <c r="AU3489" s="5"/>
      <c r="AV3489" s="28"/>
      <c r="AW3489" s="28"/>
    </row>
    <row r="3490" spans="2:49" ht="15.6" x14ac:dyDescent="0.3">
      <c r="B3490" s="9"/>
      <c r="C3490" s="9"/>
      <c r="D3490" s="9"/>
      <c r="E3490" s="9"/>
      <c r="F3490" s="9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  <c r="V3490" s="5"/>
      <c r="W3490" s="5"/>
      <c r="X3490" s="5"/>
      <c r="Y3490" s="5"/>
      <c r="Z3490" s="5"/>
      <c r="AA3490" s="5"/>
      <c r="AB3490" s="5"/>
      <c r="AC3490" s="5"/>
      <c r="AD3490" s="5"/>
      <c r="AE3490" s="5"/>
      <c r="AF3490" s="5"/>
      <c r="AG3490" s="5"/>
      <c r="AH3490" s="5"/>
      <c r="AI3490" s="5"/>
      <c r="AJ3490" s="5"/>
      <c r="AK3490" s="5"/>
      <c r="AL3490" s="5"/>
      <c r="AM3490" s="5"/>
      <c r="AN3490" s="5"/>
      <c r="AO3490" s="5"/>
      <c r="AP3490" s="5"/>
      <c r="AQ3490" s="5"/>
      <c r="AR3490" s="5"/>
      <c r="AS3490" s="5"/>
      <c r="AT3490" s="5"/>
      <c r="AU3490" s="5"/>
      <c r="AV3490" s="28"/>
      <c r="AW3490" s="28"/>
    </row>
    <row r="3491" spans="2:49" ht="15.6" x14ac:dyDescent="0.3">
      <c r="B3491" s="9"/>
      <c r="C3491" s="9"/>
      <c r="D3491" s="9"/>
      <c r="E3491" s="9"/>
      <c r="F3491" s="9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  <c r="V3491" s="5"/>
      <c r="W3491" s="5"/>
      <c r="X3491" s="5"/>
      <c r="Y3491" s="5"/>
      <c r="Z3491" s="5"/>
      <c r="AA3491" s="5"/>
      <c r="AB3491" s="5"/>
      <c r="AC3491" s="5"/>
      <c r="AD3491" s="5"/>
      <c r="AE3491" s="5"/>
      <c r="AF3491" s="5"/>
      <c r="AG3491" s="5"/>
      <c r="AH3491" s="5"/>
      <c r="AI3491" s="5"/>
      <c r="AJ3491" s="5"/>
      <c r="AK3491" s="5"/>
      <c r="AL3491" s="5"/>
      <c r="AM3491" s="5"/>
      <c r="AN3491" s="5"/>
      <c r="AO3491" s="5"/>
      <c r="AP3491" s="5"/>
      <c r="AQ3491" s="5"/>
      <c r="AR3491" s="5"/>
      <c r="AS3491" s="5"/>
      <c r="AT3491" s="5"/>
      <c r="AU3491" s="5"/>
      <c r="AV3491" s="28"/>
      <c r="AW3491" s="28"/>
    </row>
    <row r="3492" spans="2:49" ht="15.6" x14ac:dyDescent="0.3">
      <c r="B3492" s="9"/>
      <c r="C3492" s="9"/>
      <c r="D3492" s="9"/>
      <c r="E3492" s="9"/>
      <c r="F3492" s="9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  <c r="V3492" s="5"/>
      <c r="W3492" s="5"/>
      <c r="X3492" s="5"/>
      <c r="Y3492" s="5"/>
      <c r="Z3492" s="5"/>
      <c r="AA3492" s="5"/>
      <c r="AB3492" s="5"/>
      <c r="AC3492" s="5"/>
      <c r="AD3492" s="5"/>
      <c r="AE3492" s="5"/>
      <c r="AF3492" s="5"/>
      <c r="AG3492" s="5"/>
      <c r="AH3492" s="5"/>
      <c r="AI3492" s="5"/>
      <c r="AJ3492" s="5"/>
      <c r="AK3492" s="5"/>
      <c r="AL3492" s="5"/>
      <c r="AM3492" s="5"/>
      <c r="AN3492" s="5"/>
      <c r="AO3492" s="5"/>
      <c r="AP3492" s="5"/>
      <c r="AQ3492" s="5"/>
      <c r="AR3492" s="5"/>
      <c r="AS3492" s="5"/>
      <c r="AT3492" s="5"/>
      <c r="AU3492" s="5"/>
      <c r="AV3492" s="28"/>
      <c r="AW3492" s="28"/>
    </row>
    <row r="3493" spans="2:49" ht="15.6" x14ac:dyDescent="0.3">
      <c r="B3493" s="9"/>
      <c r="C3493" s="9"/>
      <c r="D3493" s="9"/>
      <c r="E3493" s="9"/>
      <c r="F3493" s="9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  <c r="V3493" s="5"/>
      <c r="W3493" s="5"/>
      <c r="X3493" s="5"/>
      <c r="Y3493" s="5"/>
      <c r="Z3493" s="5"/>
      <c r="AA3493" s="5"/>
      <c r="AB3493" s="5"/>
      <c r="AC3493" s="5"/>
      <c r="AD3493" s="5"/>
      <c r="AE3493" s="5"/>
      <c r="AF3493" s="5"/>
      <c r="AG3493" s="5"/>
      <c r="AH3493" s="5"/>
      <c r="AI3493" s="5"/>
      <c r="AJ3493" s="5"/>
      <c r="AK3493" s="5"/>
      <c r="AL3493" s="5"/>
      <c r="AM3493" s="5"/>
      <c r="AN3493" s="5"/>
      <c r="AO3493" s="5"/>
      <c r="AP3493" s="5"/>
      <c r="AQ3493" s="5"/>
      <c r="AR3493" s="5"/>
      <c r="AS3493" s="5"/>
      <c r="AT3493" s="5"/>
      <c r="AU3493" s="5"/>
      <c r="AV3493" s="28"/>
      <c r="AW3493" s="28"/>
    </row>
    <row r="3494" spans="2:49" ht="15.6" x14ac:dyDescent="0.3">
      <c r="B3494" s="9"/>
      <c r="C3494" s="9"/>
      <c r="D3494" s="9"/>
      <c r="E3494" s="9"/>
      <c r="F3494" s="9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  <c r="V3494" s="5"/>
      <c r="W3494" s="5"/>
      <c r="X3494" s="5"/>
      <c r="Y3494" s="5"/>
      <c r="Z3494" s="5"/>
      <c r="AA3494" s="5"/>
      <c r="AB3494" s="5"/>
      <c r="AC3494" s="5"/>
      <c r="AD3494" s="5"/>
      <c r="AE3494" s="5"/>
      <c r="AF3494" s="5"/>
      <c r="AG3494" s="5"/>
      <c r="AH3494" s="5"/>
      <c r="AI3494" s="5"/>
      <c r="AJ3494" s="5"/>
      <c r="AK3494" s="5"/>
      <c r="AL3494" s="5"/>
      <c r="AM3494" s="5"/>
      <c r="AN3494" s="5"/>
      <c r="AO3494" s="5"/>
      <c r="AP3494" s="5"/>
      <c r="AQ3494" s="5"/>
      <c r="AR3494" s="5"/>
      <c r="AS3494" s="5"/>
      <c r="AT3494" s="5"/>
      <c r="AU3494" s="5"/>
      <c r="AV3494" s="28"/>
      <c r="AW3494" s="28"/>
    </row>
    <row r="3495" spans="2:49" ht="15.6" x14ac:dyDescent="0.3">
      <c r="B3495" s="9"/>
      <c r="C3495" s="9"/>
      <c r="D3495" s="9"/>
      <c r="E3495" s="9"/>
      <c r="F3495" s="9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  <c r="V3495" s="5"/>
      <c r="W3495" s="5"/>
      <c r="X3495" s="5"/>
      <c r="Y3495" s="5"/>
      <c r="Z3495" s="5"/>
      <c r="AA3495" s="5"/>
      <c r="AB3495" s="5"/>
      <c r="AC3495" s="5"/>
      <c r="AD3495" s="5"/>
      <c r="AE3495" s="5"/>
      <c r="AF3495" s="5"/>
      <c r="AG3495" s="5"/>
      <c r="AH3495" s="5"/>
      <c r="AI3495" s="5"/>
      <c r="AJ3495" s="5"/>
      <c r="AK3495" s="5"/>
      <c r="AL3495" s="5"/>
      <c r="AM3495" s="5"/>
      <c r="AN3495" s="5"/>
      <c r="AO3495" s="5"/>
      <c r="AP3495" s="5"/>
      <c r="AQ3495" s="5"/>
      <c r="AR3495" s="5"/>
      <c r="AS3495" s="5"/>
      <c r="AT3495" s="5"/>
      <c r="AU3495" s="5"/>
      <c r="AV3495" s="28"/>
      <c r="AW3495" s="28"/>
    </row>
    <row r="3496" spans="2:49" ht="15.6" x14ac:dyDescent="0.3">
      <c r="B3496" s="9"/>
      <c r="C3496" s="9"/>
      <c r="D3496" s="9"/>
      <c r="E3496" s="9"/>
      <c r="F3496" s="9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  <c r="V3496" s="5"/>
      <c r="W3496" s="5"/>
      <c r="X3496" s="5"/>
      <c r="Y3496" s="5"/>
      <c r="Z3496" s="5"/>
      <c r="AA3496" s="5"/>
      <c r="AB3496" s="5"/>
      <c r="AC3496" s="5"/>
      <c r="AD3496" s="5"/>
      <c r="AE3496" s="5"/>
      <c r="AF3496" s="5"/>
      <c r="AG3496" s="5"/>
      <c r="AH3496" s="5"/>
      <c r="AI3496" s="5"/>
      <c r="AJ3496" s="5"/>
      <c r="AK3496" s="5"/>
      <c r="AL3496" s="5"/>
      <c r="AM3496" s="5"/>
      <c r="AN3496" s="5"/>
      <c r="AO3496" s="5"/>
      <c r="AP3496" s="5"/>
      <c r="AQ3496" s="5"/>
      <c r="AR3496" s="5"/>
      <c r="AS3496" s="5"/>
      <c r="AT3496" s="5"/>
      <c r="AU3496" s="5"/>
      <c r="AV3496" s="28"/>
      <c r="AW3496" s="28"/>
    </row>
    <row r="3497" spans="2:49" ht="15.6" x14ac:dyDescent="0.3">
      <c r="B3497" s="9"/>
      <c r="C3497" s="9"/>
      <c r="D3497" s="9"/>
      <c r="E3497" s="9"/>
      <c r="F3497" s="9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  <c r="V3497" s="5"/>
      <c r="W3497" s="5"/>
      <c r="X3497" s="5"/>
      <c r="Y3497" s="5"/>
      <c r="Z3497" s="5"/>
      <c r="AA3497" s="5"/>
      <c r="AB3497" s="5"/>
      <c r="AC3497" s="5"/>
      <c r="AD3497" s="5"/>
      <c r="AE3497" s="5"/>
      <c r="AF3497" s="5"/>
      <c r="AG3497" s="5"/>
      <c r="AH3497" s="5"/>
      <c r="AI3497" s="5"/>
      <c r="AJ3497" s="5"/>
      <c r="AK3497" s="5"/>
      <c r="AL3497" s="5"/>
      <c r="AM3497" s="5"/>
      <c r="AN3497" s="5"/>
      <c r="AO3497" s="5"/>
      <c r="AP3497" s="5"/>
      <c r="AQ3497" s="5"/>
      <c r="AR3497" s="5"/>
      <c r="AS3497" s="5"/>
      <c r="AT3497" s="5"/>
      <c r="AU3497" s="5"/>
      <c r="AV3497" s="28"/>
      <c r="AW3497" s="28"/>
    </row>
    <row r="3498" spans="2:49" ht="15.6" x14ac:dyDescent="0.3">
      <c r="B3498" s="9"/>
      <c r="C3498" s="9"/>
      <c r="D3498" s="9"/>
      <c r="E3498" s="9"/>
      <c r="F3498" s="9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  <c r="V3498" s="5"/>
      <c r="W3498" s="5"/>
      <c r="X3498" s="5"/>
      <c r="Y3498" s="5"/>
      <c r="Z3498" s="5"/>
      <c r="AA3498" s="5"/>
      <c r="AB3498" s="5"/>
      <c r="AC3498" s="5"/>
      <c r="AD3498" s="5"/>
      <c r="AE3498" s="5"/>
      <c r="AF3498" s="5"/>
      <c r="AG3498" s="5"/>
      <c r="AH3498" s="5"/>
      <c r="AI3498" s="5"/>
      <c r="AJ3498" s="5"/>
      <c r="AK3498" s="5"/>
      <c r="AL3498" s="5"/>
      <c r="AM3498" s="5"/>
      <c r="AN3498" s="5"/>
      <c r="AO3498" s="5"/>
      <c r="AP3498" s="5"/>
      <c r="AQ3498" s="5"/>
      <c r="AR3498" s="5"/>
      <c r="AS3498" s="5"/>
      <c r="AT3498" s="5"/>
      <c r="AU3498" s="5"/>
      <c r="AV3498" s="28"/>
      <c r="AW3498" s="28"/>
    </row>
    <row r="3499" spans="2:49" ht="15.6" x14ac:dyDescent="0.3">
      <c r="B3499" s="9"/>
      <c r="C3499" s="9"/>
      <c r="D3499" s="9"/>
      <c r="E3499" s="9"/>
      <c r="F3499" s="9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  <c r="V3499" s="5"/>
      <c r="W3499" s="5"/>
      <c r="X3499" s="5"/>
      <c r="Y3499" s="5"/>
      <c r="Z3499" s="5"/>
      <c r="AA3499" s="5"/>
      <c r="AB3499" s="5"/>
      <c r="AC3499" s="5"/>
      <c r="AD3499" s="5"/>
      <c r="AE3499" s="5"/>
      <c r="AF3499" s="5"/>
      <c r="AG3499" s="5"/>
      <c r="AH3499" s="5"/>
      <c r="AI3499" s="5"/>
      <c r="AJ3499" s="5"/>
      <c r="AK3499" s="5"/>
      <c r="AL3499" s="5"/>
      <c r="AM3499" s="5"/>
      <c r="AN3499" s="5"/>
      <c r="AO3499" s="5"/>
      <c r="AP3499" s="5"/>
      <c r="AQ3499" s="5"/>
      <c r="AR3499" s="5"/>
      <c r="AS3499" s="5"/>
      <c r="AT3499" s="5"/>
      <c r="AU3499" s="5"/>
      <c r="AV3499" s="28"/>
      <c r="AW3499" s="28"/>
    </row>
    <row r="3500" spans="2:49" ht="15.6" x14ac:dyDescent="0.3">
      <c r="B3500" s="9"/>
      <c r="C3500" s="9"/>
      <c r="D3500" s="9"/>
      <c r="E3500" s="9"/>
      <c r="F3500" s="9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  <c r="V3500" s="5"/>
      <c r="W3500" s="5"/>
      <c r="X3500" s="5"/>
      <c r="Y3500" s="5"/>
      <c r="Z3500" s="5"/>
      <c r="AA3500" s="5"/>
      <c r="AB3500" s="5"/>
      <c r="AC3500" s="5"/>
      <c r="AD3500" s="5"/>
      <c r="AE3500" s="5"/>
      <c r="AF3500" s="5"/>
      <c r="AG3500" s="5"/>
      <c r="AH3500" s="5"/>
      <c r="AI3500" s="5"/>
      <c r="AJ3500" s="5"/>
      <c r="AK3500" s="5"/>
      <c r="AL3500" s="5"/>
      <c r="AM3500" s="5"/>
      <c r="AN3500" s="5"/>
      <c r="AO3500" s="5"/>
      <c r="AP3500" s="5"/>
      <c r="AQ3500" s="5"/>
      <c r="AR3500" s="5"/>
      <c r="AS3500" s="5"/>
      <c r="AT3500" s="5"/>
      <c r="AU3500" s="5"/>
      <c r="AV3500" s="28"/>
      <c r="AW3500" s="28"/>
    </row>
    <row r="3501" spans="2:49" ht="15.6" x14ac:dyDescent="0.3">
      <c r="B3501" s="9"/>
      <c r="C3501" s="9"/>
      <c r="D3501" s="9"/>
      <c r="E3501" s="9"/>
      <c r="F3501" s="9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  <c r="V3501" s="5"/>
      <c r="W3501" s="5"/>
      <c r="X3501" s="5"/>
      <c r="Y3501" s="5"/>
      <c r="Z3501" s="5"/>
      <c r="AA3501" s="5"/>
      <c r="AB3501" s="5"/>
      <c r="AC3501" s="5"/>
      <c r="AD3501" s="5"/>
      <c r="AE3501" s="5"/>
      <c r="AF3501" s="5"/>
      <c r="AG3501" s="5"/>
      <c r="AH3501" s="5"/>
      <c r="AI3501" s="5"/>
      <c r="AJ3501" s="5"/>
      <c r="AK3501" s="5"/>
      <c r="AL3501" s="5"/>
      <c r="AM3501" s="5"/>
      <c r="AN3501" s="5"/>
      <c r="AO3501" s="5"/>
      <c r="AP3501" s="5"/>
      <c r="AQ3501" s="5"/>
      <c r="AR3501" s="5"/>
      <c r="AS3501" s="5"/>
      <c r="AT3501" s="5"/>
      <c r="AU3501" s="5"/>
      <c r="AV3501" s="28"/>
      <c r="AW3501" s="28"/>
    </row>
    <row r="3502" spans="2:49" ht="15.6" x14ac:dyDescent="0.3">
      <c r="B3502" s="9"/>
      <c r="C3502" s="9"/>
      <c r="D3502" s="9"/>
      <c r="E3502" s="9"/>
      <c r="F3502" s="9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  <c r="V3502" s="5"/>
      <c r="W3502" s="5"/>
      <c r="X3502" s="5"/>
      <c r="Y3502" s="5"/>
      <c r="Z3502" s="5"/>
      <c r="AA3502" s="5"/>
      <c r="AB3502" s="5"/>
      <c r="AC3502" s="5"/>
      <c r="AD3502" s="5"/>
      <c r="AE3502" s="5"/>
      <c r="AF3502" s="5"/>
      <c r="AG3502" s="5"/>
      <c r="AH3502" s="5"/>
      <c r="AI3502" s="5"/>
      <c r="AJ3502" s="5"/>
      <c r="AK3502" s="5"/>
      <c r="AL3502" s="5"/>
      <c r="AM3502" s="5"/>
      <c r="AN3502" s="5"/>
      <c r="AO3502" s="5"/>
      <c r="AP3502" s="5"/>
      <c r="AQ3502" s="5"/>
      <c r="AR3502" s="5"/>
      <c r="AS3502" s="5"/>
      <c r="AT3502" s="5"/>
      <c r="AU3502" s="5"/>
      <c r="AV3502" s="28"/>
      <c r="AW3502" s="28"/>
    </row>
    <row r="3503" spans="2:49" ht="15.6" x14ac:dyDescent="0.3">
      <c r="B3503" s="9"/>
      <c r="C3503" s="9"/>
      <c r="D3503" s="9"/>
      <c r="E3503" s="9"/>
      <c r="F3503" s="9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  <c r="V3503" s="5"/>
      <c r="W3503" s="5"/>
      <c r="X3503" s="5"/>
      <c r="Y3503" s="5"/>
      <c r="Z3503" s="5"/>
      <c r="AA3503" s="5"/>
      <c r="AB3503" s="5"/>
      <c r="AC3503" s="5"/>
      <c r="AD3503" s="5"/>
      <c r="AE3503" s="5"/>
      <c r="AF3503" s="5"/>
      <c r="AG3503" s="5"/>
      <c r="AH3503" s="5"/>
      <c r="AI3503" s="5"/>
      <c r="AJ3503" s="5"/>
      <c r="AK3503" s="5"/>
      <c r="AL3503" s="5"/>
      <c r="AM3503" s="5"/>
      <c r="AN3503" s="5"/>
      <c r="AO3503" s="5"/>
      <c r="AP3503" s="5"/>
      <c r="AQ3503" s="5"/>
      <c r="AR3503" s="5"/>
      <c r="AS3503" s="5"/>
      <c r="AT3503" s="5"/>
      <c r="AU3503" s="5"/>
      <c r="AV3503" s="28"/>
      <c r="AW3503" s="28"/>
    </row>
    <row r="3504" spans="2:49" ht="15.6" x14ac:dyDescent="0.3">
      <c r="B3504" s="9"/>
      <c r="C3504" s="9"/>
      <c r="D3504" s="9"/>
      <c r="E3504" s="9"/>
      <c r="F3504" s="9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  <c r="V3504" s="5"/>
      <c r="W3504" s="5"/>
      <c r="X3504" s="5"/>
      <c r="Y3504" s="5"/>
      <c r="Z3504" s="5"/>
      <c r="AA3504" s="5"/>
      <c r="AB3504" s="5"/>
      <c r="AC3504" s="5"/>
      <c r="AD3504" s="5"/>
      <c r="AE3504" s="5"/>
      <c r="AF3504" s="5"/>
      <c r="AG3504" s="5"/>
      <c r="AH3504" s="5"/>
      <c r="AI3504" s="5"/>
      <c r="AJ3504" s="5"/>
      <c r="AK3504" s="5"/>
      <c r="AL3504" s="5"/>
      <c r="AM3504" s="5"/>
      <c r="AN3504" s="5"/>
      <c r="AO3504" s="5"/>
      <c r="AP3504" s="5"/>
      <c r="AQ3504" s="5"/>
      <c r="AR3504" s="5"/>
      <c r="AS3504" s="5"/>
      <c r="AT3504" s="5"/>
      <c r="AU3504" s="5"/>
      <c r="AV3504" s="28"/>
      <c r="AW3504" s="28"/>
    </row>
    <row r="3505" spans="2:49" ht="15.6" x14ac:dyDescent="0.3">
      <c r="B3505" s="9"/>
      <c r="C3505" s="9"/>
      <c r="D3505" s="9"/>
      <c r="E3505" s="9"/>
      <c r="F3505" s="9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  <c r="V3505" s="5"/>
      <c r="W3505" s="5"/>
      <c r="X3505" s="5"/>
      <c r="Y3505" s="5"/>
      <c r="Z3505" s="5"/>
      <c r="AA3505" s="5"/>
      <c r="AB3505" s="5"/>
      <c r="AC3505" s="5"/>
      <c r="AD3505" s="5"/>
      <c r="AE3505" s="5"/>
      <c r="AF3505" s="5"/>
      <c r="AG3505" s="5"/>
      <c r="AH3505" s="5"/>
      <c r="AI3505" s="5"/>
      <c r="AJ3505" s="5"/>
      <c r="AK3505" s="5"/>
      <c r="AL3505" s="5"/>
      <c r="AM3505" s="5"/>
      <c r="AN3505" s="5"/>
      <c r="AO3505" s="5"/>
      <c r="AP3505" s="5"/>
      <c r="AQ3505" s="5"/>
      <c r="AR3505" s="5"/>
      <c r="AS3505" s="5"/>
      <c r="AT3505" s="5"/>
      <c r="AU3505" s="5"/>
      <c r="AV3505" s="28"/>
      <c r="AW3505" s="28"/>
    </row>
    <row r="3506" spans="2:49" ht="15.6" x14ac:dyDescent="0.3">
      <c r="B3506" s="9"/>
      <c r="C3506" s="9"/>
      <c r="D3506" s="9"/>
      <c r="E3506" s="9"/>
      <c r="F3506" s="9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  <c r="V3506" s="5"/>
      <c r="W3506" s="5"/>
      <c r="X3506" s="5"/>
      <c r="Y3506" s="5"/>
      <c r="Z3506" s="5"/>
      <c r="AA3506" s="5"/>
      <c r="AB3506" s="5"/>
      <c r="AC3506" s="5"/>
      <c r="AD3506" s="5"/>
      <c r="AE3506" s="5"/>
      <c r="AF3506" s="5"/>
      <c r="AG3506" s="5"/>
      <c r="AH3506" s="5"/>
      <c r="AI3506" s="5"/>
      <c r="AJ3506" s="5"/>
      <c r="AK3506" s="5"/>
      <c r="AL3506" s="5"/>
      <c r="AM3506" s="5"/>
      <c r="AN3506" s="5"/>
      <c r="AO3506" s="5"/>
      <c r="AP3506" s="5"/>
      <c r="AQ3506" s="5"/>
      <c r="AR3506" s="5"/>
      <c r="AS3506" s="5"/>
      <c r="AT3506" s="5"/>
      <c r="AU3506" s="5"/>
      <c r="AV3506" s="28"/>
      <c r="AW3506" s="28"/>
    </row>
    <row r="3507" spans="2:49" ht="15.6" x14ac:dyDescent="0.3">
      <c r="B3507" s="9"/>
      <c r="C3507" s="9"/>
      <c r="D3507" s="9"/>
      <c r="E3507" s="9"/>
      <c r="F3507" s="9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  <c r="V3507" s="5"/>
      <c r="W3507" s="5"/>
      <c r="X3507" s="5"/>
      <c r="Y3507" s="5"/>
      <c r="Z3507" s="5"/>
      <c r="AA3507" s="5"/>
      <c r="AB3507" s="5"/>
      <c r="AC3507" s="5"/>
      <c r="AD3507" s="5"/>
      <c r="AE3507" s="5"/>
      <c r="AF3507" s="5"/>
      <c r="AG3507" s="5"/>
      <c r="AH3507" s="5"/>
      <c r="AI3507" s="5"/>
      <c r="AJ3507" s="5"/>
      <c r="AK3507" s="5"/>
      <c r="AL3507" s="5"/>
      <c r="AM3507" s="5"/>
      <c r="AN3507" s="5"/>
      <c r="AO3507" s="5"/>
      <c r="AP3507" s="5"/>
      <c r="AQ3507" s="5"/>
      <c r="AR3507" s="5"/>
      <c r="AS3507" s="5"/>
      <c r="AT3507" s="5"/>
      <c r="AU3507" s="5"/>
      <c r="AV3507" s="28"/>
      <c r="AW3507" s="28"/>
    </row>
    <row r="3508" spans="2:49" ht="15.6" x14ac:dyDescent="0.3">
      <c r="B3508" s="9"/>
      <c r="C3508" s="9"/>
      <c r="D3508" s="9"/>
      <c r="E3508" s="9"/>
      <c r="F3508" s="9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  <c r="V3508" s="5"/>
      <c r="W3508" s="5"/>
      <c r="X3508" s="5"/>
      <c r="Y3508" s="5"/>
      <c r="Z3508" s="5"/>
      <c r="AA3508" s="5"/>
      <c r="AB3508" s="5"/>
      <c r="AC3508" s="5"/>
      <c r="AD3508" s="5"/>
      <c r="AE3508" s="5"/>
      <c r="AF3508" s="5"/>
      <c r="AG3508" s="5"/>
      <c r="AH3508" s="5"/>
      <c r="AI3508" s="5"/>
      <c r="AJ3508" s="5"/>
      <c r="AK3508" s="5"/>
      <c r="AL3508" s="5"/>
      <c r="AM3508" s="5"/>
      <c r="AN3508" s="5"/>
      <c r="AO3508" s="5"/>
      <c r="AP3508" s="5"/>
      <c r="AQ3508" s="5"/>
      <c r="AR3508" s="5"/>
      <c r="AS3508" s="5"/>
      <c r="AT3508" s="5"/>
      <c r="AU3508" s="5"/>
      <c r="AV3508" s="28"/>
      <c r="AW3508" s="28"/>
    </row>
    <row r="3509" spans="2:49" ht="15.6" x14ac:dyDescent="0.3">
      <c r="B3509" s="9"/>
      <c r="C3509" s="9"/>
      <c r="D3509" s="9"/>
      <c r="E3509" s="9"/>
      <c r="F3509" s="9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  <c r="V3509" s="5"/>
      <c r="W3509" s="5"/>
      <c r="X3509" s="5"/>
      <c r="Y3509" s="5"/>
      <c r="Z3509" s="5"/>
      <c r="AA3509" s="5"/>
      <c r="AB3509" s="5"/>
      <c r="AC3509" s="5"/>
      <c r="AD3509" s="5"/>
      <c r="AE3509" s="5"/>
      <c r="AF3509" s="5"/>
      <c r="AG3509" s="5"/>
      <c r="AH3509" s="5"/>
      <c r="AI3509" s="5"/>
      <c r="AJ3509" s="5"/>
      <c r="AK3509" s="5"/>
      <c r="AL3509" s="5"/>
      <c r="AM3509" s="5"/>
      <c r="AN3509" s="5"/>
      <c r="AO3509" s="5"/>
      <c r="AP3509" s="5"/>
      <c r="AQ3509" s="5"/>
      <c r="AR3509" s="5"/>
      <c r="AS3509" s="5"/>
      <c r="AT3509" s="5"/>
      <c r="AU3509" s="5"/>
      <c r="AV3509" s="28"/>
      <c r="AW3509" s="28"/>
    </row>
    <row r="3510" spans="2:49" ht="15.6" x14ac:dyDescent="0.3">
      <c r="B3510" s="9"/>
      <c r="C3510" s="9"/>
      <c r="D3510" s="9"/>
      <c r="E3510" s="9"/>
      <c r="F3510" s="9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  <c r="V3510" s="5"/>
      <c r="W3510" s="5"/>
      <c r="X3510" s="5"/>
      <c r="Y3510" s="5"/>
      <c r="Z3510" s="5"/>
      <c r="AA3510" s="5"/>
      <c r="AB3510" s="5"/>
      <c r="AC3510" s="5"/>
      <c r="AD3510" s="5"/>
      <c r="AE3510" s="5"/>
      <c r="AF3510" s="5"/>
      <c r="AG3510" s="5"/>
      <c r="AH3510" s="5"/>
      <c r="AI3510" s="5"/>
      <c r="AJ3510" s="5"/>
      <c r="AK3510" s="5"/>
      <c r="AL3510" s="5"/>
      <c r="AM3510" s="5"/>
      <c r="AN3510" s="5"/>
      <c r="AO3510" s="5"/>
      <c r="AP3510" s="5"/>
      <c r="AQ3510" s="5"/>
      <c r="AR3510" s="5"/>
      <c r="AS3510" s="5"/>
      <c r="AT3510" s="5"/>
      <c r="AU3510" s="5"/>
      <c r="AV3510" s="28"/>
      <c r="AW3510" s="28"/>
    </row>
    <row r="3511" spans="2:49" ht="15.6" x14ac:dyDescent="0.3">
      <c r="B3511" s="9"/>
      <c r="C3511" s="9"/>
      <c r="D3511" s="9"/>
      <c r="E3511" s="9"/>
      <c r="F3511" s="9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  <c r="V3511" s="5"/>
      <c r="W3511" s="5"/>
      <c r="X3511" s="5"/>
      <c r="Y3511" s="5"/>
      <c r="Z3511" s="5"/>
      <c r="AA3511" s="5"/>
      <c r="AB3511" s="5"/>
      <c r="AC3511" s="5"/>
      <c r="AD3511" s="5"/>
      <c r="AE3511" s="5"/>
      <c r="AF3511" s="5"/>
      <c r="AG3511" s="5"/>
      <c r="AH3511" s="5"/>
      <c r="AI3511" s="5"/>
      <c r="AJ3511" s="5"/>
      <c r="AK3511" s="5"/>
      <c r="AL3511" s="5"/>
      <c r="AM3511" s="5"/>
      <c r="AN3511" s="5"/>
      <c r="AO3511" s="5"/>
      <c r="AP3511" s="5"/>
      <c r="AQ3511" s="5"/>
      <c r="AR3511" s="5"/>
      <c r="AS3511" s="5"/>
      <c r="AT3511" s="5"/>
      <c r="AU3511" s="5"/>
      <c r="AV3511" s="28"/>
      <c r="AW3511" s="28"/>
    </row>
    <row r="3512" spans="2:49" ht="15.6" x14ac:dyDescent="0.3">
      <c r="B3512" s="9"/>
      <c r="C3512" s="9"/>
      <c r="D3512" s="9"/>
      <c r="E3512" s="9"/>
      <c r="F3512" s="9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  <c r="V3512" s="5"/>
      <c r="W3512" s="5"/>
      <c r="X3512" s="5"/>
      <c r="Y3512" s="5"/>
      <c r="Z3512" s="5"/>
      <c r="AA3512" s="5"/>
      <c r="AB3512" s="5"/>
      <c r="AC3512" s="5"/>
      <c r="AD3512" s="5"/>
      <c r="AE3512" s="5"/>
      <c r="AF3512" s="5"/>
      <c r="AG3512" s="5"/>
      <c r="AH3512" s="5"/>
      <c r="AI3512" s="5"/>
      <c r="AJ3512" s="5"/>
      <c r="AK3512" s="5"/>
      <c r="AL3512" s="5"/>
      <c r="AM3512" s="5"/>
      <c r="AN3512" s="5"/>
      <c r="AO3512" s="5"/>
      <c r="AP3512" s="5"/>
      <c r="AQ3512" s="5"/>
      <c r="AR3512" s="5"/>
      <c r="AS3512" s="5"/>
      <c r="AT3512" s="5"/>
      <c r="AU3512" s="5"/>
      <c r="AV3512" s="28"/>
      <c r="AW3512" s="28"/>
    </row>
    <row r="3513" spans="2:49" ht="15.6" x14ac:dyDescent="0.3">
      <c r="B3513" s="9"/>
      <c r="C3513" s="9"/>
      <c r="D3513" s="9"/>
      <c r="E3513" s="9"/>
      <c r="F3513" s="9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  <c r="V3513" s="5"/>
      <c r="W3513" s="5"/>
      <c r="X3513" s="5"/>
      <c r="Y3513" s="5"/>
      <c r="Z3513" s="5"/>
      <c r="AA3513" s="5"/>
      <c r="AB3513" s="5"/>
      <c r="AC3513" s="5"/>
      <c r="AD3513" s="5"/>
      <c r="AE3513" s="5"/>
      <c r="AF3513" s="5"/>
      <c r="AG3513" s="5"/>
      <c r="AH3513" s="5"/>
      <c r="AI3513" s="5"/>
      <c r="AJ3513" s="5"/>
      <c r="AK3513" s="5"/>
      <c r="AL3513" s="5"/>
      <c r="AM3513" s="5"/>
      <c r="AN3513" s="5"/>
      <c r="AO3513" s="5"/>
      <c r="AP3513" s="5"/>
      <c r="AQ3513" s="5"/>
      <c r="AR3513" s="5"/>
      <c r="AS3513" s="5"/>
      <c r="AT3513" s="5"/>
      <c r="AU3513" s="5"/>
      <c r="AV3513" s="28"/>
      <c r="AW3513" s="28"/>
    </row>
    <row r="3514" spans="2:49" ht="15.6" x14ac:dyDescent="0.3">
      <c r="B3514" s="9"/>
      <c r="C3514" s="9"/>
      <c r="D3514" s="9"/>
      <c r="E3514" s="9"/>
      <c r="F3514" s="9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  <c r="V3514" s="5"/>
      <c r="W3514" s="5"/>
      <c r="X3514" s="5"/>
      <c r="Y3514" s="5"/>
      <c r="Z3514" s="5"/>
      <c r="AA3514" s="5"/>
      <c r="AB3514" s="5"/>
      <c r="AC3514" s="5"/>
      <c r="AD3514" s="5"/>
      <c r="AE3514" s="5"/>
      <c r="AF3514" s="5"/>
      <c r="AG3514" s="5"/>
      <c r="AH3514" s="5"/>
      <c r="AI3514" s="5"/>
      <c r="AJ3514" s="5"/>
      <c r="AK3514" s="5"/>
      <c r="AL3514" s="5"/>
      <c r="AM3514" s="5"/>
      <c r="AN3514" s="5"/>
      <c r="AO3514" s="5"/>
      <c r="AP3514" s="5"/>
      <c r="AQ3514" s="5"/>
      <c r="AR3514" s="5"/>
      <c r="AS3514" s="5"/>
      <c r="AT3514" s="5"/>
      <c r="AU3514" s="5"/>
      <c r="AV3514" s="28"/>
      <c r="AW3514" s="28"/>
    </row>
    <row r="3515" spans="2:49" ht="15.6" x14ac:dyDescent="0.3">
      <c r="B3515" s="9"/>
      <c r="C3515" s="9"/>
      <c r="D3515" s="9"/>
      <c r="E3515" s="9"/>
      <c r="F3515" s="9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  <c r="V3515" s="5"/>
      <c r="W3515" s="5"/>
      <c r="X3515" s="5"/>
      <c r="Y3515" s="5"/>
      <c r="Z3515" s="5"/>
      <c r="AA3515" s="5"/>
      <c r="AB3515" s="5"/>
      <c r="AC3515" s="5"/>
      <c r="AD3515" s="5"/>
      <c r="AE3515" s="5"/>
      <c r="AF3515" s="5"/>
      <c r="AG3515" s="5"/>
      <c r="AH3515" s="5"/>
      <c r="AI3515" s="5"/>
      <c r="AJ3515" s="5"/>
      <c r="AK3515" s="5"/>
      <c r="AL3515" s="5"/>
      <c r="AM3515" s="5"/>
      <c r="AN3515" s="5"/>
      <c r="AO3515" s="5"/>
      <c r="AP3515" s="5"/>
      <c r="AQ3515" s="5"/>
      <c r="AR3515" s="5"/>
      <c r="AS3515" s="5"/>
      <c r="AT3515" s="5"/>
      <c r="AU3515" s="5"/>
      <c r="AV3515" s="28"/>
      <c r="AW3515" s="28"/>
    </row>
    <row r="3516" spans="2:49" ht="15.6" x14ac:dyDescent="0.3">
      <c r="B3516" s="9"/>
      <c r="C3516" s="9"/>
      <c r="D3516" s="9"/>
      <c r="E3516" s="9"/>
      <c r="F3516" s="9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  <c r="V3516" s="5"/>
      <c r="W3516" s="5"/>
      <c r="X3516" s="5"/>
      <c r="Y3516" s="5"/>
      <c r="Z3516" s="5"/>
      <c r="AA3516" s="5"/>
      <c r="AB3516" s="5"/>
      <c r="AC3516" s="5"/>
      <c r="AD3516" s="5"/>
      <c r="AE3516" s="5"/>
      <c r="AF3516" s="5"/>
      <c r="AG3516" s="5"/>
      <c r="AH3516" s="5"/>
      <c r="AI3516" s="5"/>
      <c r="AJ3516" s="5"/>
      <c r="AK3516" s="5"/>
      <c r="AL3516" s="5"/>
      <c r="AM3516" s="5"/>
      <c r="AN3516" s="5"/>
      <c r="AO3516" s="5"/>
      <c r="AP3516" s="5"/>
      <c r="AQ3516" s="5"/>
      <c r="AR3516" s="5"/>
      <c r="AS3516" s="5"/>
      <c r="AT3516" s="5"/>
      <c r="AU3516" s="5"/>
      <c r="AV3516" s="28"/>
      <c r="AW3516" s="28"/>
    </row>
    <row r="3517" spans="2:49" ht="15.6" x14ac:dyDescent="0.3">
      <c r="B3517" s="9"/>
      <c r="C3517" s="9"/>
      <c r="D3517" s="9"/>
      <c r="E3517" s="9"/>
      <c r="F3517" s="9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5"/>
      <c r="Z3517" s="5"/>
      <c r="AA3517" s="5"/>
      <c r="AB3517" s="5"/>
      <c r="AC3517" s="5"/>
      <c r="AD3517" s="5"/>
      <c r="AE3517" s="5"/>
      <c r="AF3517" s="5"/>
      <c r="AG3517" s="5"/>
      <c r="AH3517" s="5"/>
      <c r="AI3517" s="5"/>
      <c r="AJ3517" s="5"/>
      <c r="AK3517" s="5"/>
      <c r="AL3517" s="5"/>
      <c r="AM3517" s="5"/>
      <c r="AN3517" s="5"/>
      <c r="AO3517" s="5"/>
      <c r="AP3517" s="5"/>
      <c r="AQ3517" s="5"/>
      <c r="AR3517" s="5"/>
      <c r="AS3517" s="5"/>
      <c r="AT3517" s="5"/>
      <c r="AU3517" s="5"/>
      <c r="AV3517" s="28"/>
      <c r="AW3517" s="28"/>
    </row>
    <row r="3518" spans="2:49" ht="15.6" x14ac:dyDescent="0.3">
      <c r="B3518" s="9"/>
      <c r="C3518" s="9"/>
      <c r="D3518" s="9"/>
      <c r="E3518" s="9"/>
      <c r="F3518" s="9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  <c r="V3518" s="5"/>
      <c r="W3518" s="5"/>
      <c r="X3518" s="5"/>
      <c r="Y3518" s="5"/>
      <c r="Z3518" s="5"/>
      <c r="AA3518" s="5"/>
      <c r="AB3518" s="5"/>
      <c r="AC3518" s="5"/>
      <c r="AD3518" s="5"/>
      <c r="AE3518" s="5"/>
      <c r="AF3518" s="5"/>
      <c r="AG3518" s="5"/>
      <c r="AH3518" s="5"/>
      <c r="AI3518" s="5"/>
      <c r="AJ3518" s="5"/>
      <c r="AK3518" s="5"/>
      <c r="AL3518" s="5"/>
      <c r="AM3518" s="5"/>
      <c r="AN3518" s="5"/>
      <c r="AO3518" s="5"/>
      <c r="AP3518" s="5"/>
      <c r="AQ3518" s="5"/>
      <c r="AR3518" s="5"/>
      <c r="AS3518" s="5"/>
      <c r="AT3518" s="5"/>
      <c r="AU3518" s="5"/>
      <c r="AV3518" s="28"/>
      <c r="AW3518" s="28"/>
    </row>
    <row r="3519" spans="2:49" ht="15.6" x14ac:dyDescent="0.3">
      <c r="B3519" s="9"/>
      <c r="C3519" s="9"/>
      <c r="D3519" s="9"/>
      <c r="E3519" s="9"/>
      <c r="F3519" s="9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  <c r="V3519" s="5"/>
      <c r="W3519" s="5"/>
      <c r="X3519" s="5"/>
      <c r="Y3519" s="5"/>
      <c r="Z3519" s="5"/>
      <c r="AA3519" s="5"/>
      <c r="AB3519" s="5"/>
      <c r="AC3519" s="5"/>
      <c r="AD3519" s="5"/>
      <c r="AE3519" s="5"/>
      <c r="AF3519" s="5"/>
      <c r="AG3519" s="5"/>
      <c r="AH3519" s="5"/>
      <c r="AI3519" s="5"/>
      <c r="AJ3519" s="5"/>
      <c r="AK3519" s="5"/>
      <c r="AL3519" s="5"/>
      <c r="AM3519" s="5"/>
      <c r="AN3519" s="5"/>
      <c r="AO3519" s="5"/>
      <c r="AP3519" s="5"/>
      <c r="AQ3519" s="5"/>
      <c r="AR3519" s="5"/>
      <c r="AS3519" s="5"/>
      <c r="AT3519" s="5"/>
      <c r="AU3519" s="5"/>
      <c r="AV3519" s="28"/>
      <c r="AW3519" s="28"/>
    </row>
    <row r="3520" spans="2:49" ht="15.6" x14ac:dyDescent="0.3">
      <c r="B3520" s="9"/>
      <c r="C3520" s="9"/>
      <c r="D3520" s="9"/>
      <c r="E3520" s="9"/>
      <c r="F3520" s="9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  <c r="V3520" s="5"/>
      <c r="W3520" s="5"/>
      <c r="X3520" s="5"/>
      <c r="Y3520" s="5"/>
      <c r="Z3520" s="5"/>
      <c r="AA3520" s="5"/>
      <c r="AB3520" s="5"/>
      <c r="AC3520" s="5"/>
      <c r="AD3520" s="5"/>
      <c r="AE3520" s="5"/>
      <c r="AF3520" s="5"/>
      <c r="AG3520" s="5"/>
      <c r="AH3520" s="5"/>
      <c r="AI3520" s="5"/>
      <c r="AJ3520" s="5"/>
      <c r="AK3520" s="5"/>
      <c r="AL3520" s="5"/>
      <c r="AM3520" s="5"/>
      <c r="AN3520" s="5"/>
      <c r="AO3520" s="5"/>
      <c r="AP3520" s="5"/>
      <c r="AQ3520" s="5"/>
      <c r="AR3520" s="5"/>
      <c r="AS3520" s="5"/>
      <c r="AT3520" s="5"/>
      <c r="AU3520" s="5"/>
      <c r="AV3520" s="28"/>
      <c r="AW3520" s="28"/>
    </row>
    <row r="3521" spans="2:49" ht="15.6" x14ac:dyDescent="0.3">
      <c r="B3521" s="9"/>
      <c r="C3521" s="9"/>
      <c r="D3521" s="9"/>
      <c r="E3521" s="9"/>
      <c r="F3521" s="9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  <c r="V3521" s="5"/>
      <c r="W3521" s="5"/>
      <c r="X3521" s="5"/>
      <c r="Y3521" s="5"/>
      <c r="Z3521" s="5"/>
      <c r="AA3521" s="5"/>
      <c r="AB3521" s="5"/>
      <c r="AC3521" s="5"/>
      <c r="AD3521" s="5"/>
      <c r="AE3521" s="5"/>
      <c r="AF3521" s="5"/>
      <c r="AG3521" s="5"/>
      <c r="AH3521" s="5"/>
      <c r="AI3521" s="5"/>
      <c r="AJ3521" s="5"/>
      <c r="AK3521" s="5"/>
      <c r="AL3521" s="5"/>
      <c r="AM3521" s="5"/>
      <c r="AN3521" s="5"/>
      <c r="AO3521" s="5"/>
      <c r="AP3521" s="5"/>
      <c r="AQ3521" s="5"/>
      <c r="AR3521" s="5"/>
      <c r="AS3521" s="5"/>
      <c r="AT3521" s="5"/>
      <c r="AU3521" s="5"/>
      <c r="AV3521" s="28"/>
      <c r="AW3521" s="28"/>
    </row>
    <row r="3522" spans="2:49" ht="15.6" x14ac:dyDescent="0.3">
      <c r="B3522" s="9"/>
      <c r="C3522" s="9"/>
      <c r="D3522" s="9"/>
      <c r="E3522" s="9"/>
      <c r="F3522" s="9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  <c r="V3522" s="5"/>
      <c r="W3522" s="5"/>
      <c r="X3522" s="5"/>
      <c r="Y3522" s="5"/>
      <c r="Z3522" s="5"/>
      <c r="AA3522" s="5"/>
      <c r="AB3522" s="5"/>
      <c r="AC3522" s="5"/>
      <c r="AD3522" s="5"/>
      <c r="AE3522" s="5"/>
      <c r="AF3522" s="5"/>
      <c r="AG3522" s="5"/>
      <c r="AH3522" s="5"/>
      <c r="AI3522" s="5"/>
      <c r="AJ3522" s="5"/>
      <c r="AK3522" s="5"/>
      <c r="AL3522" s="5"/>
      <c r="AM3522" s="5"/>
      <c r="AN3522" s="5"/>
      <c r="AO3522" s="5"/>
      <c r="AP3522" s="5"/>
      <c r="AQ3522" s="5"/>
      <c r="AR3522" s="5"/>
      <c r="AS3522" s="5"/>
      <c r="AT3522" s="5"/>
      <c r="AU3522" s="5"/>
      <c r="AV3522" s="28"/>
      <c r="AW3522" s="28"/>
    </row>
    <row r="3523" spans="2:49" ht="15.6" x14ac:dyDescent="0.3">
      <c r="B3523" s="9"/>
      <c r="C3523" s="9"/>
      <c r="D3523" s="9"/>
      <c r="E3523" s="9"/>
      <c r="F3523" s="9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  <c r="V3523" s="5"/>
      <c r="W3523" s="5"/>
      <c r="X3523" s="5"/>
      <c r="Y3523" s="5"/>
      <c r="Z3523" s="5"/>
      <c r="AA3523" s="5"/>
      <c r="AB3523" s="5"/>
      <c r="AC3523" s="5"/>
      <c r="AD3523" s="5"/>
      <c r="AE3523" s="5"/>
      <c r="AF3523" s="5"/>
      <c r="AG3523" s="5"/>
      <c r="AH3523" s="5"/>
      <c r="AI3523" s="5"/>
      <c r="AJ3523" s="5"/>
      <c r="AK3523" s="5"/>
      <c r="AL3523" s="5"/>
      <c r="AM3523" s="5"/>
      <c r="AN3523" s="5"/>
      <c r="AO3523" s="5"/>
      <c r="AP3523" s="5"/>
      <c r="AQ3523" s="5"/>
      <c r="AR3523" s="5"/>
      <c r="AS3523" s="5"/>
      <c r="AT3523" s="5"/>
      <c r="AU3523" s="5"/>
      <c r="AV3523" s="28"/>
      <c r="AW3523" s="28"/>
    </row>
    <row r="3524" spans="2:49" ht="15.6" x14ac:dyDescent="0.3">
      <c r="B3524" s="9"/>
      <c r="C3524" s="9"/>
      <c r="D3524" s="9"/>
      <c r="E3524" s="9"/>
      <c r="F3524" s="9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  <c r="V3524" s="5"/>
      <c r="W3524" s="5"/>
      <c r="X3524" s="5"/>
      <c r="Y3524" s="5"/>
      <c r="Z3524" s="5"/>
      <c r="AA3524" s="5"/>
      <c r="AB3524" s="5"/>
      <c r="AC3524" s="5"/>
      <c r="AD3524" s="5"/>
      <c r="AE3524" s="5"/>
      <c r="AF3524" s="5"/>
      <c r="AG3524" s="5"/>
      <c r="AH3524" s="5"/>
      <c r="AI3524" s="5"/>
      <c r="AJ3524" s="5"/>
      <c r="AK3524" s="5"/>
      <c r="AL3524" s="5"/>
      <c r="AM3524" s="5"/>
      <c r="AN3524" s="5"/>
      <c r="AO3524" s="5"/>
      <c r="AP3524" s="5"/>
      <c r="AQ3524" s="5"/>
      <c r="AR3524" s="5"/>
      <c r="AS3524" s="5"/>
      <c r="AT3524" s="5"/>
      <c r="AU3524" s="5"/>
      <c r="AV3524" s="28"/>
      <c r="AW3524" s="28"/>
    </row>
    <row r="3525" spans="2:49" ht="15.6" x14ac:dyDescent="0.3">
      <c r="B3525" s="9"/>
      <c r="C3525" s="9"/>
      <c r="D3525" s="9"/>
      <c r="E3525" s="9"/>
      <c r="F3525" s="9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  <c r="V3525" s="5"/>
      <c r="W3525" s="5"/>
      <c r="X3525" s="5"/>
      <c r="Y3525" s="5"/>
      <c r="Z3525" s="5"/>
      <c r="AA3525" s="5"/>
      <c r="AB3525" s="5"/>
      <c r="AC3525" s="5"/>
      <c r="AD3525" s="5"/>
      <c r="AE3525" s="5"/>
      <c r="AF3525" s="5"/>
      <c r="AG3525" s="5"/>
      <c r="AH3525" s="5"/>
      <c r="AI3525" s="5"/>
      <c r="AJ3525" s="5"/>
      <c r="AK3525" s="5"/>
      <c r="AL3525" s="5"/>
      <c r="AM3525" s="5"/>
      <c r="AN3525" s="5"/>
      <c r="AO3525" s="5"/>
      <c r="AP3525" s="5"/>
      <c r="AQ3525" s="5"/>
      <c r="AR3525" s="5"/>
      <c r="AS3525" s="5"/>
      <c r="AT3525" s="5"/>
      <c r="AU3525" s="5"/>
      <c r="AV3525" s="28"/>
      <c r="AW3525" s="28"/>
    </row>
    <row r="3526" spans="2:49" ht="15.6" x14ac:dyDescent="0.3">
      <c r="B3526" s="9"/>
      <c r="C3526" s="9"/>
      <c r="D3526" s="9"/>
      <c r="E3526" s="9"/>
      <c r="F3526" s="9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  <c r="V3526" s="5"/>
      <c r="W3526" s="5"/>
      <c r="X3526" s="5"/>
      <c r="Y3526" s="5"/>
      <c r="Z3526" s="5"/>
      <c r="AA3526" s="5"/>
      <c r="AB3526" s="5"/>
      <c r="AC3526" s="5"/>
      <c r="AD3526" s="5"/>
      <c r="AE3526" s="5"/>
      <c r="AF3526" s="5"/>
      <c r="AG3526" s="5"/>
      <c r="AH3526" s="5"/>
      <c r="AI3526" s="5"/>
      <c r="AJ3526" s="5"/>
      <c r="AK3526" s="5"/>
      <c r="AL3526" s="5"/>
      <c r="AM3526" s="5"/>
      <c r="AN3526" s="5"/>
      <c r="AO3526" s="5"/>
      <c r="AP3526" s="5"/>
      <c r="AQ3526" s="5"/>
      <c r="AR3526" s="5"/>
      <c r="AS3526" s="5"/>
      <c r="AT3526" s="5"/>
      <c r="AU3526" s="5"/>
      <c r="AV3526" s="28"/>
      <c r="AW3526" s="28"/>
    </row>
    <row r="3527" spans="2:49" ht="15.6" x14ac:dyDescent="0.3">
      <c r="B3527" s="9"/>
      <c r="C3527" s="9"/>
      <c r="D3527" s="9"/>
      <c r="E3527" s="9"/>
      <c r="F3527" s="9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  <c r="V3527" s="5"/>
      <c r="W3527" s="5"/>
      <c r="X3527" s="5"/>
      <c r="Y3527" s="5"/>
      <c r="Z3527" s="5"/>
      <c r="AA3527" s="5"/>
      <c r="AB3527" s="5"/>
      <c r="AC3527" s="5"/>
      <c r="AD3527" s="5"/>
      <c r="AE3527" s="5"/>
      <c r="AF3527" s="5"/>
      <c r="AG3527" s="5"/>
      <c r="AH3527" s="5"/>
      <c r="AI3527" s="5"/>
      <c r="AJ3527" s="5"/>
      <c r="AK3527" s="5"/>
      <c r="AL3527" s="5"/>
      <c r="AM3527" s="5"/>
      <c r="AN3527" s="5"/>
      <c r="AO3527" s="5"/>
      <c r="AP3527" s="5"/>
      <c r="AQ3527" s="5"/>
      <c r="AR3527" s="5"/>
      <c r="AS3527" s="5"/>
      <c r="AT3527" s="5"/>
      <c r="AU3527" s="5"/>
      <c r="AV3527" s="28"/>
      <c r="AW3527" s="28"/>
    </row>
    <row r="3528" spans="2:49" ht="15.6" x14ac:dyDescent="0.3">
      <c r="B3528" s="9"/>
      <c r="C3528" s="9"/>
      <c r="D3528" s="9"/>
      <c r="E3528" s="9"/>
      <c r="F3528" s="9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  <c r="V3528" s="5"/>
      <c r="W3528" s="5"/>
      <c r="X3528" s="5"/>
      <c r="Y3528" s="5"/>
      <c r="Z3528" s="5"/>
      <c r="AA3528" s="5"/>
      <c r="AB3528" s="5"/>
      <c r="AC3528" s="5"/>
      <c r="AD3528" s="5"/>
      <c r="AE3528" s="5"/>
      <c r="AF3528" s="5"/>
      <c r="AG3528" s="5"/>
      <c r="AH3528" s="5"/>
      <c r="AI3528" s="5"/>
      <c r="AJ3528" s="5"/>
      <c r="AK3528" s="5"/>
      <c r="AL3528" s="5"/>
      <c r="AM3528" s="5"/>
      <c r="AN3528" s="5"/>
      <c r="AO3528" s="5"/>
      <c r="AP3528" s="5"/>
      <c r="AQ3528" s="5"/>
      <c r="AR3528" s="5"/>
      <c r="AS3528" s="5"/>
      <c r="AT3528" s="5"/>
      <c r="AU3528" s="5"/>
      <c r="AV3528" s="28"/>
      <c r="AW3528" s="28"/>
    </row>
    <row r="3529" spans="2:49" ht="15.6" x14ac:dyDescent="0.3">
      <c r="B3529" s="9"/>
      <c r="C3529" s="9"/>
      <c r="D3529" s="9"/>
      <c r="E3529" s="9"/>
      <c r="F3529" s="9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  <c r="V3529" s="5"/>
      <c r="W3529" s="5"/>
      <c r="X3529" s="5"/>
      <c r="Y3529" s="5"/>
      <c r="Z3529" s="5"/>
      <c r="AA3529" s="5"/>
      <c r="AB3529" s="5"/>
      <c r="AC3529" s="5"/>
      <c r="AD3529" s="5"/>
      <c r="AE3529" s="5"/>
      <c r="AF3529" s="5"/>
      <c r="AG3529" s="5"/>
      <c r="AH3529" s="5"/>
      <c r="AI3529" s="5"/>
      <c r="AJ3529" s="5"/>
      <c r="AK3529" s="5"/>
      <c r="AL3529" s="5"/>
      <c r="AM3529" s="5"/>
      <c r="AN3529" s="5"/>
      <c r="AO3529" s="5"/>
      <c r="AP3529" s="5"/>
      <c r="AQ3529" s="5"/>
      <c r="AR3529" s="5"/>
      <c r="AS3529" s="5"/>
      <c r="AT3529" s="5"/>
      <c r="AU3529" s="5"/>
      <c r="AV3529" s="28"/>
      <c r="AW3529" s="28"/>
    </row>
    <row r="3530" spans="2:49" ht="15.6" x14ac:dyDescent="0.3">
      <c r="B3530" s="9"/>
      <c r="C3530" s="9"/>
      <c r="D3530" s="9"/>
      <c r="E3530" s="9"/>
      <c r="F3530" s="9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  <c r="V3530" s="5"/>
      <c r="W3530" s="5"/>
      <c r="X3530" s="5"/>
      <c r="Y3530" s="5"/>
      <c r="Z3530" s="5"/>
      <c r="AA3530" s="5"/>
      <c r="AB3530" s="5"/>
      <c r="AC3530" s="5"/>
      <c r="AD3530" s="5"/>
      <c r="AE3530" s="5"/>
      <c r="AF3530" s="5"/>
      <c r="AG3530" s="5"/>
      <c r="AH3530" s="5"/>
      <c r="AI3530" s="5"/>
      <c r="AJ3530" s="5"/>
      <c r="AK3530" s="5"/>
      <c r="AL3530" s="5"/>
      <c r="AM3530" s="5"/>
      <c r="AN3530" s="5"/>
      <c r="AO3530" s="5"/>
      <c r="AP3530" s="5"/>
      <c r="AQ3530" s="5"/>
      <c r="AR3530" s="5"/>
      <c r="AS3530" s="5"/>
      <c r="AT3530" s="5"/>
      <c r="AU3530" s="5"/>
      <c r="AV3530" s="28"/>
      <c r="AW3530" s="28"/>
    </row>
    <row r="3531" spans="2:49" ht="15.6" x14ac:dyDescent="0.3">
      <c r="B3531" s="9"/>
      <c r="C3531" s="9"/>
      <c r="D3531" s="9"/>
      <c r="E3531" s="9"/>
      <c r="F3531" s="9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  <c r="V3531" s="5"/>
      <c r="W3531" s="5"/>
      <c r="X3531" s="5"/>
      <c r="Y3531" s="5"/>
      <c r="Z3531" s="5"/>
      <c r="AA3531" s="5"/>
      <c r="AB3531" s="5"/>
      <c r="AC3531" s="5"/>
      <c r="AD3531" s="5"/>
      <c r="AE3531" s="5"/>
      <c r="AF3531" s="5"/>
      <c r="AG3531" s="5"/>
      <c r="AH3531" s="5"/>
      <c r="AI3531" s="5"/>
      <c r="AJ3531" s="5"/>
      <c r="AK3531" s="5"/>
      <c r="AL3531" s="5"/>
      <c r="AM3531" s="5"/>
      <c r="AN3531" s="5"/>
      <c r="AO3531" s="5"/>
      <c r="AP3531" s="5"/>
      <c r="AQ3531" s="5"/>
      <c r="AR3531" s="5"/>
      <c r="AS3531" s="5"/>
      <c r="AT3531" s="5"/>
      <c r="AU3531" s="5"/>
      <c r="AV3531" s="28"/>
      <c r="AW3531" s="28"/>
    </row>
    <row r="3532" spans="2:49" ht="15.6" x14ac:dyDescent="0.3">
      <c r="B3532" s="9"/>
      <c r="C3532" s="9"/>
      <c r="D3532" s="9"/>
      <c r="E3532" s="9"/>
      <c r="F3532" s="9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  <c r="U3532" s="5"/>
      <c r="V3532" s="5"/>
      <c r="W3532" s="5"/>
      <c r="X3532" s="5"/>
      <c r="Y3532" s="5"/>
      <c r="Z3532" s="5"/>
      <c r="AA3532" s="5"/>
      <c r="AB3532" s="5"/>
      <c r="AC3532" s="5"/>
      <c r="AD3532" s="5"/>
      <c r="AE3532" s="5"/>
      <c r="AF3532" s="5"/>
      <c r="AG3532" s="5"/>
      <c r="AH3532" s="5"/>
      <c r="AI3532" s="5"/>
      <c r="AJ3532" s="5"/>
      <c r="AK3532" s="5"/>
      <c r="AL3532" s="5"/>
      <c r="AM3532" s="5"/>
      <c r="AN3532" s="5"/>
      <c r="AO3532" s="5"/>
      <c r="AP3532" s="5"/>
      <c r="AQ3532" s="5"/>
      <c r="AR3532" s="5"/>
      <c r="AS3532" s="5"/>
      <c r="AT3532" s="5"/>
      <c r="AU3532" s="5"/>
      <c r="AV3532" s="28"/>
      <c r="AW3532" s="28"/>
    </row>
    <row r="3533" spans="2:49" ht="15.6" x14ac:dyDescent="0.3">
      <c r="B3533" s="9"/>
      <c r="C3533" s="9"/>
      <c r="D3533" s="9"/>
      <c r="E3533" s="9"/>
      <c r="F3533" s="9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/>
      <c r="V3533" s="5"/>
      <c r="W3533" s="5"/>
      <c r="X3533" s="5"/>
      <c r="Y3533" s="5"/>
      <c r="Z3533" s="5"/>
      <c r="AA3533" s="5"/>
      <c r="AB3533" s="5"/>
      <c r="AC3533" s="5"/>
      <c r="AD3533" s="5"/>
      <c r="AE3533" s="5"/>
      <c r="AF3533" s="5"/>
      <c r="AG3533" s="5"/>
      <c r="AH3533" s="5"/>
      <c r="AI3533" s="5"/>
      <c r="AJ3533" s="5"/>
      <c r="AK3533" s="5"/>
      <c r="AL3533" s="5"/>
      <c r="AM3533" s="5"/>
      <c r="AN3533" s="5"/>
      <c r="AO3533" s="5"/>
      <c r="AP3533" s="5"/>
      <c r="AQ3533" s="5"/>
      <c r="AR3533" s="5"/>
      <c r="AS3533" s="5"/>
      <c r="AT3533" s="5"/>
      <c r="AU3533" s="5"/>
      <c r="AV3533" s="28"/>
      <c r="AW3533" s="28"/>
    </row>
    <row r="3534" spans="2:49" ht="15.6" x14ac:dyDescent="0.3">
      <c r="B3534" s="9"/>
      <c r="C3534" s="9"/>
      <c r="D3534" s="9"/>
      <c r="E3534" s="9"/>
      <c r="F3534" s="9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  <c r="U3534" s="5"/>
      <c r="V3534" s="5"/>
      <c r="W3534" s="5"/>
      <c r="X3534" s="5"/>
      <c r="Y3534" s="5"/>
      <c r="Z3534" s="5"/>
      <c r="AA3534" s="5"/>
      <c r="AB3534" s="5"/>
      <c r="AC3534" s="5"/>
      <c r="AD3534" s="5"/>
      <c r="AE3534" s="5"/>
      <c r="AF3534" s="5"/>
      <c r="AG3534" s="5"/>
      <c r="AH3534" s="5"/>
      <c r="AI3534" s="5"/>
      <c r="AJ3534" s="5"/>
      <c r="AK3534" s="5"/>
      <c r="AL3534" s="5"/>
      <c r="AM3534" s="5"/>
      <c r="AN3534" s="5"/>
      <c r="AO3534" s="5"/>
      <c r="AP3534" s="5"/>
      <c r="AQ3534" s="5"/>
      <c r="AR3534" s="5"/>
      <c r="AS3534" s="5"/>
      <c r="AT3534" s="5"/>
      <c r="AU3534" s="5"/>
      <c r="AV3534" s="28"/>
      <c r="AW3534" s="28"/>
    </row>
    <row r="3535" spans="2:49" ht="15.6" x14ac:dyDescent="0.3">
      <c r="B3535" s="9"/>
      <c r="C3535" s="9"/>
      <c r="D3535" s="9"/>
      <c r="E3535" s="9"/>
      <c r="F3535" s="9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  <c r="U3535" s="5"/>
      <c r="V3535" s="5"/>
      <c r="W3535" s="5"/>
      <c r="X3535" s="5"/>
      <c r="Y3535" s="5"/>
      <c r="Z3535" s="5"/>
      <c r="AA3535" s="5"/>
      <c r="AB3535" s="5"/>
      <c r="AC3535" s="5"/>
      <c r="AD3535" s="5"/>
      <c r="AE3535" s="5"/>
      <c r="AF3535" s="5"/>
      <c r="AG3535" s="5"/>
      <c r="AH3535" s="5"/>
      <c r="AI3535" s="5"/>
      <c r="AJ3535" s="5"/>
      <c r="AK3535" s="5"/>
      <c r="AL3535" s="5"/>
      <c r="AM3535" s="5"/>
      <c r="AN3535" s="5"/>
      <c r="AO3535" s="5"/>
      <c r="AP3535" s="5"/>
      <c r="AQ3535" s="5"/>
      <c r="AR3535" s="5"/>
      <c r="AS3535" s="5"/>
      <c r="AT3535" s="5"/>
      <c r="AU3535" s="5"/>
      <c r="AV3535" s="28"/>
      <c r="AW3535" s="28"/>
    </row>
    <row r="3536" spans="2:49" ht="15.6" x14ac:dyDescent="0.3">
      <c r="B3536" s="9"/>
      <c r="C3536" s="9"/>
      <c r="D3536" s="9"/>
      <c r="E3536" s="9"/>
      <c r="F3536" s="9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  <c r="U3536" s="5"/>
      <c r="V3536" s="5"/>
      <c r="W3536" s="5"/>
      <c r="X3536" s="5"/>
      <c r="Y3536" s="5"/>
      <c r="Z3536" s="5"/>
      <c r="AA3536" s="5"/>
      <c r="AB3536" s="5"/>
      <c r="AC3536" s="5"/>
      <c r="AD3536" s="5"/>
      <c r="AE3536" s="5"/>
      <c r="AF3536" s="5"/>
      <c r="AG3536" s="5"/>
      <c r="AH3536" s="5"/>
      <c r="AI3536" s="5"/>
      <c r="AJ3536" s="5"/>
      <c r="AK3536" s="5"/>
      <c r="AL3536" s="5"/>
      <c r="AM3536" s="5"/>
      <c r="AN3536" s="5"/>
      <c r="AO3536" s="5"/>
      <c r="AP3536" s="5"/>
      <c r="AQ3536" s="5"/>
      <c r="AR3536" s="5"/>
      <c r="AS3536" s="5"/>
      <c r="AT3536" s="5"/>
      <c r="AU3536" s="5"/>
      <c r="AV3536" s="28"/>
      <c r="AW3536" s="28"/>
    </row>
    <row r="3537" spans="2:49" ht="15.6" x14ac:dyDescent="0.3">
      <c r="B3537" s="9"/>
      <c r="C3537" s="9"/>
      <c r="D3537" s="9"/>
      <c r="E3537" s="9"/>
      <c r="F3537" s="9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  <c r="U3537" s="5"/>
      <c r="V3537" s="5"/>
      <c r="W3537" s="5"/>
      <c r="X3537" s="5"/>
      <c r="Y3537" s="5"/>
      <c r="Z3537" s="5"/>
      <c r="AA3537" s="5"/>
      <c r="AB3537" s="5"/>
      <c r="AC3537" s="5"/>
      <c r="AD3537" s="5"/>
      <c r="AE3537" s="5"/>
      <c r="AF3537" s="5"/>
      <c r="AG3537" s="5"/>
      <c r="AH3537" s="5"/>
      <c r="AI3537" s="5"/>
      <c r="AJ3537" s="5"/>
      <c r="AK3537" s="5"/>
      <c r="AL3537" s="5"/>
      <c r="AM3537" s="5"/>
      <c r="AN3537" s="5"/>
      <c r="AO3537" s="5"/>
      <c r="AP3537" s="5"/>
      <c r="AQ3537" s="5"/>
      <c r="AR3537" s="5"/>
      <c r="AS3537" s="5"/>
      <c r="AT3537" s="5"/>
      <c r="AU3537" s="5"/>
      <c r="AV3537" s="28"/>
      <c r="AW3537" s="28"/>
    </row>
    <row r="3538" spans="2:49" ht="15.6" x14ac:dyDescent="0.3">
      <c r="B3538" s="9"/>
      <c r="C3538" s="9"/>
      <c r="D3538" s="9"/>
      <c r="E3538" s="9"/>
      <c r="F3538" s="9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  <c r="U3538" s="5"/>
      <c r="V3538" s="5"/>
      <c r="W3538" s="5"/>
      <c r="X3538" s="5"/>
      <c r="Y3538" s="5"/>
      <c r="Z3538" s="5"/>
      <c r="AA3538" s="5"/>
      <c r="AB3538" s="5"/>
      <c r="AC3538" s="5"/>
      <c r="AD3538" s="5"/>
      <c r="AE3538" s="5"/>
      <c r="AF3538" s="5"/>
      <c r="AG3538" s="5"/>
      <c r="AH3538" s="5"/>
      <c r="AI3538" s="5"/>
      <c r="AJ3538" s="5"/>
      <c r="AK3538" s="5"/>
      <c r="AL3538" s="5"/>
      <c r="AM3538" s="5"/>
      <c r="AN3538" s="5"/>
      <c r="AO3538" s="5"/>
      <c r="AP3538" s="5"/>
      <c r="AQ3538" s="5"/>
      <c r="AR3538" s="5"/>
      <c r="AS3538" s="5"/>
      <c r="AT3538" s="5"/>
      <c r="AU3538" s="5"/>
      <c r="AV3538" s="28"/>
      <c r="AW3538" s="28"/>
    </row>
    <row r="3539" spans="2:49" ht="15.6" x14ac:dyDescent="0.3">
      <c r="B3539" s="9"/>
      <c r="C3539" s="9"/>
      <c r="D3539" s="9"/>
      <c r="E3539" s="9"/>
      <c r="F3539" s="9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  <c r="U3539" s="5"/>
      <c r="V3539" s="5"/>
      <c r="W3539" s="5"/>
      <c r="X3539" s="5"/>
      <c r="Y3539" s="5"/>
      <c r="Z3539" s="5"/>
      <c r="AA3539" s="5"/>
      <c r="AB3539" s="5"/>
      <c r="AC3539" s="5"/>
      <c r="AD3539" s="5"/>
      <c r="AE3539" s="5"/>
      <c r="AF3539" s="5"/>
      <c r="AG3539" s="5"/>
      <c r="AH3539" s="5"/>
      <c r="AI3539" s="5"/>
      <c r="AJ3539" s="5"/>
      <c r="AK3539" s="5"/>
      <c r="AL3539" s="5"/>
      <c r="AM3539" s="5"/>
      <c r="AN3539" s="5"/>
      <c r="AO3539" s="5"/>
      <c r="AP3539" s="5"/>
      <c r="AQ3539" s="5"/>
      <c r="AR3539" s="5"/>
      <c r="AS3539" s="5"/>
      <c r="AT3539" s="5"/>
      <c r="AU3539" s="5"/>
      <c r="AV3539" s="28"/>
      <c r="AW3539" s="28"/>
    </row>
    <row r="3540" spans="2:49" ht="15.6" x14ac:dyDescent="0.3">
      <c r="B3540" s="9"/>
      <c r="C3540" s="9"/>
      <c r="D3540" s="9"/>
      <c r="E3540" s="9"/>
      <c r="F3540" s="9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  <c r="U3540" s="5"/>
      <c r="V3540" s="5"/>
      <c r="W3540" s="5"/>
      <c r="X3540" s="5"/>
      <c r="Y3540" s="5"/>
      <c r="Z3540" s="5"/>
      <c r="AA3540" s="5"/>
      <c r="AB3540" s="5"/>
      <c r="AC3540" s="5"/>
      <c r="AD3540" s="5"/>
      <c r="AE3540" s="5"/>
      <c r="AF3540" s="5"/>
      <c r="AG3540" s="5"/>
      <c r="AH3540" s="5"/>
      <c r="AI3540" s="5"/>
      <c r="AJ3540" s="5"/>
      <c r="AK3540" s="5"/>
      <c r="AL3540" s="5"/>
      <c r="AM3540" s="5"/>
      <c r="AN3540" s="5"/>
      <c r="AO3540" s="5"/>
      <c r="AP3540" s="5"/>
      <c r="AQ3540" s="5"/>
      <c r="AR3540" s="5"/>
      <c r="AS3540" s="5"/>
      <c r="AT3540" s="5"/>
      <c r="AU3540" s="5"/>
      <c r="AV3540" s="28"/>
      <c r="AW3540" s="28"/>
    </row>
    <row r="3541" spans="2:49" ht="15.6" x14ac:dyDescent="0.3">
      <c r="B3541" s="9"/>
      <c r="C3541" s="9"/>
      <c r="D3541" s="9"/>
      <c r="E3541" s="9"/>
      <c r="F3541" s="9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  <c r="U3541" s="5"/>
      <c r="V3541" s="5"/>
      <c r="W3541" s="5"/>
      <c r="X3541" s="5"/>
      <c r="Y3541" s="5"/>
      <c r="Z3541" s="5"/>
      <c r="AA3541" s="5"/>
      <c r="AB3541" s="5"/>
      <c r="AC3541" s="5"/>
      <c r="AD3541" s="5"/>
      <c r="AE3541" s="5"/>
      <c r="AF3541" s="5"/>
      <c r="AG3541" s="5"/>
      <c r="AH3541" s="5"/>
      <c r="AI3541" s="5"/>
      <c r="AJ3541" s="5"/>
      <c r="AK3541" s="5"/>
      <c r="AL3541" s="5"/>
      <c r="AM3541" s="5"/>
      <c r="AN3541" s="5"/>
      <c r="AO3541" s="5"/>
      <c r="AP3541" s="5"/>
      <c r="AQ3541" s="5"/>
      <c r="AR3541" s="5"/>
      <c r="AS3541" s="5"/>
      <c r="AT3541" s="5"/>
      <c r="AU3541" s="5"/>
      <c r="AV3541" s="28"/>
      <c r="AW3541" s="28"/>
    </row>
    <row r="3542" spans="2:49" ht="15.6" x14ac:dyDescent="0.3">
      <c r="B3542" s="9"/>
      <c r="C3542" s="9"/>
      <c r="D3542" s="9"/>
      <c r="E3542" s="9"/>
      <c r="F3542" s="9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  <c r="U3542" s="5"/>
      <c r="V3542" s="5"/>
      <c r="W3542" s="5"/>
      <c r="X3542" s="5"/>
      <c r="Y3542" s="5"/>
      <c r="Z3542" s="5"/>
      <c r="AA3542" s="5"/>
      <c r="AB3542" s="5"/>
      <c r="AC3542" s="5"/>
      <c r="AD3542" s="5"/>
      <c r="AE3542" s="5"/>
      <c r="AF3542" s="5"/>
      <c r="AG3542" s="5"/>
      <c r="AH3542" s="5"/>
      <c r="AI3542" s="5"/>
      <c r="AJ3542" s="5"/>
      <c r="AK3542" s="5"/>
      <c r="AL3542" s="5"/>
      <c r="AM3542" s="5"/>
      <c r="AN3542" s="5"/>
      <c r="AO3542" s="5"/>
      <c r="AP3542" s="5"/>
      <c r="AQ3542" s="5"/>
      <c r="AR3542" s="5"/>
      <c r="AS3542" s="5"/>
      <c r="AT3542" s="5"/>
      <c r="AU3542" s="5"/>
      <c r="AV3542" s="28"/>
      <c r="AW3542" s="28"/>
    </row>
    <row r="3543" spans="2:49" ht="15.6" x14ac:dyDescent="0.3">
      <c r="B3543" s="9"/>
      <c r="C3543" s="9"/>
      <c r="D3543" s="9"/>
      <c r="E3543" s="9"/>
      <c r="F3543" s="9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  <c r="U3543" s="5"/>
      <c r="V3543" s="5"/>
      <c r="W3543" s="5"/>
      <c r="X3543" s="5"/>
      <c r="Y3543" s="5"/>
      <c r="Z3543" s="5"/>
      <c r="AA3543" s="5"/>
      <c r="AB3543" s="5"/>
      <c r="AC3543" s="5"/>
      <c r="AD3543" s="5"/>
      <c r="AE3543" s="5"/>
      <c r="AF3543" s="5"/>
      <c r="AG3543" s="5"/>
      <c r="AH3543" s="5"/>
      <c r="AI3543" s="5"/>
      <c r="AJ3543" s="5"/>
      <c r="AK3543" s="5"/>
      <c r="AL3543" s="5"/>
      <c r="AM3543" s="5"/>
      <c r="AN3543" s="5"/>
      <c r="AO3543" s="5"/>
      <c r="AP3543" s="5"/>
      <c r="AQ3543" s="5"/>
      <c r="AR3543" s="5"/>
      <c r="AS3543" s="5"/>
      <c r="AT3543" s="5"/>
      <c r="AU3543" s="5"/>
      <c r="AV3543" s="28"/>
      <c r="AW3543" s="28"/>
    </row>
    <row r="3544" spans="2:49" ht="15.6" x14ac:dyDescent="0.3">
      <c r="B3544" s="9"/>
      <c r="C3544" s="9"/>
      <c r="D3544" s="9"/>
      <c r="E3544" s="9"/>
      <c r="F3544" s="9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  <c r="U3544" s="5"/>
      <c r="V3544" s="5"/>
      <c r="W3544" s="5"/>
      <c r="X3544" s="5"/>
      <c r="Y3544" s="5"/>
      <c r="Z3544" s="5"/>
      <c r="AA3544" s="5"/>
      <c r="AB3544" s="5"/>
      <c r="AC3544" s="5"/>
      <c r="AD3544" s="5"/>
      <c r="AE3544" s="5"/>
      <c r="AF3544" s="5"/>
      <c r="AG3544" s="5"/>
      <c r="AH3544" s="5"/>
      <c r="AI3544" s="5"/>
      <c r="AJ3544" s="5"/>
      <c r="AK3544" s="5"/>
      <c r="AL3544" s="5"/>
      <c r="AM3544" s="5"/>
      <c r="AN3544" s="5"/>
      <c r="AO3544" s="5"/>
      <c r="AP3544" s="5"/>
      <c r="AQ3544" s="5"/>
      <c r="AR3544" s="5"/>
      <c r="AS3544" s="5"/>
      <c r="AT3544" s="5"/>
      <c r="AU3544" s="5"/>
      <c r="AV3544" s="28"/>
      <c r="AW3544" s="28"/>
    </row>
    <row r="3545" spans="2:49" ht="15.6" x14ac:dyDescent="0.3">
      <c r="B3545" s="9"/>
      <c r="C3545" s="9"/>
      <c r="D3545" s="9"/>
      <c r="E3545" s="9"/>
      <c r="F3545" s="9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  <c r="U3545" s="5"/>
      <c r="V3545" s="5"/>
      <c r="W3545" s="5"/>
      <c r="X3545" s="5"/>
      <c r="Y3545" s="5"/>
      <c r="Z3545" s="5"/>
      <c r="AA3545" s="5"/>
      <c r="AB3545" s="5"/>
      <c r="AC3545" s="5"/>
      <c r="AD3545" s="5"/>
      <c r="AE3545" s="5"/>
      <c r="AF3545" s="5"/>
      <c r="AG3545" s="5"/>
      <c r="AH3545" s="5"/>
      <c r="AI3545" s="5"/>
      <c r="AJ3545" s="5"/>
      <c r="AK3545" s="5"/>
      <c r="AL3545" s="5"/>
      <c r="AM3545" s="5"/>
      <c r="AN3545" s="5"/>
      <c r="AO3545" s="5"/>
      <c r="AP3545" s="5"/>
      <c r="AQ3545" s="5"/>
      <c r="AR3545" s="5"/>
      <c r="AS3545" s="5"/>
      <c r="AT3545" s="5"/>
      <c r="AU3545" s="5"/>
      <c r="AV3545" s="28"/>
      <c r="AW3545" s="28"/>
    </row>
    <row r="3546" spans="2:49" ht="15.6" x14ac:dyDescent="0.3">
      <c r="B3546" s="9"/>
      <c r="C3546" s="9"/>
      <c r="D3546" s="9"/>
      <c r="E3546" s="9"/>
      <c r="F3546" s="9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  <c r="U3546" s="5"/>
      <c r="V3546" s="5"/>
      <c r="W3546" s="5"/>
      <c r="X3546" s="5"/>
      <c r="Y3546" s="5"/>
      <c r="Z3546" s="5"/>
      <c r="AA3546" s="5"/>
      <c r="AB3546" s="5"/>
      <c r="AC3546" s="5"/>
      <c r="AD3546" s="5"/>
      <c r="AE3546" s="5"/>
      <c r="AF3546" s="5"/>
      <c r="AG3546" s="5"/>
      <c r="AH3546" s="5"/>
      <c r="AI3546" s="5"/>
      <c r="AJ3546" s="5"/>
      <c r="AK3546" s="5"/>
      <c r="AL3546" s="5"/>
      <c r="AM3546" s="5"/>
      <c r="AN3546" s="5"/>
      <c r="AO3546" s="5"/>
      <c r="AP3546" s="5"/>
      <c r="AQ3546" s="5"/>
      <c r="AR3546" s="5"/>
      <c r="AS3546" s="5"/>
      <c r="AT3546" s="5"/>
      <c r="AU3546" s="5"/>
      <c r="AV3546" s="28"/>
      <c r="AW3546" s="28"/>
    </row>
    <row r="3547" spans="2:49" ht="15.6" x14ac:dyDescent="0.3">
      <c r="B3547" s="9"/>
      <c r="C3547" s="9"/>
      <c r="D3547" s="9"/>
      <c r="E3547" s="9"/>
      <c r="F3547" s="9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  <c r="U3547" s="5"/>
      <c r="V3547" s="5"/>
      <c r="W3547" s="5"/>
      <c r="X3547" s="5"/>
      <c r="Y3547" s="5"/>
      <c r="Z3547" s="5"/>
      <c r="AA3547" s="5"/>
      <c r="AB3547" s="5"/>
      <c r="AC3547" s="5"/>
      <c r="AD3547" s="5"/>
      <c r="AE3547" s="5"/>
      <c r="AF3547" s="5"/>
      <c r="AG3547" s="5"/>
      <c r="AH3547" s="5"/>
      <c r="AI3547" s="5"/>
      <c r="AJ3547" s="5"/>
      <c r="AK3547" s="5"/>
      <c r="AL3547" s="5"/>
      <c r="AM3547" s="5"/>
      <c r="AN3547" s="5"/>
      <c r="AO3547" s="5"/>
      <c r="AP3547" s="5"/>
      <c r="AQ3547" s="5"/>
      <c r="AR3547" s="5"/>
      <c r="AS3547" s="5"/>
      <c r="AT3547" s="5"/>
      <c r="AU3547" s="5"/>
      <c r="AV3547" s="28"/>
      <c r="AW3547" s="28"/>
    </row>
    <row r="3548" spans="2:49" ht="15.6" x14ac:dyDescent="0.3">
      <c r="B3548" s="9"/>
      <c r="C3548" s="9"/>
      <c r="D3548" s="9"/>
      <c r="E3548" s="9"/>
      <c r="F3548" s="9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  <c r="U3548" s="5"/>
      <c r="V3548" s="5"/>
      <c r="W3548" s="5"/>
      <c r="X3548" s="5"/>
      <c r="Y3548" s="5"/>
      <c r="Z3548" s="5"/>
      <c r="AA3548" s="5"/>
      <c r="AB3548" s="5"/>
      <c r="AC3548" s="5"/>
      <c r="AD3548" s="5"/>
      <c r="AE3548" s="5"/>
      <c r="AF3548" s="5"/>
      <c r="AG3548" s="5"/>
      <c r="AH3548" s="5"/>
      <c r="AI3548" s="5"/>
      <c r="AJ3548" s="5"/>
      <c r="AK3548" s="5"/>
      <c r="AL3548" s="5"/>
      <c r="AM3548" s="5"/>
      <c r="AN3548" s="5"/>
      <c r="AO3548" s="5"/>
      <c r="AP3548" s="5"/>
      <c r="AQ3548" s="5"/>
      <c r="AR3548" s="5"/>
      <c r="AS3548" s="5"/>
      <c r="AT3548" s="5"/>
      <c r="AU3548" s="5"/>
      <c r="AV3548" s="28"/>
      <c r="AW3548" s="28"/>
    </row>
    <row r="3549" spans="2:49" ht="15.6" x14ac:dyDescent="0.3">
      <c r="B3549" s="9"/>
      <c r="C3549" s="9"/>
      <c r="D3549" s="9"/>
      <c r="E3549" s="9"/>
      <c r="F3549" s="9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/>
      <c r="V3549" s="5"/>
      <c r="W3549" s="5"/>
      <c r="X3549" s="5"/>
      <c r="Y3549" s="5"/>
      <c r="Z3549" s="5"/>
      <c r="AA3549" s="5"/>
      <c r="AB3549" s="5"/>
      <c r="AC3549" s="5"/>
      <c r="AD3549" s="5"/>
      <c r="AE3549" s="5"/>
      <c r="AF3549" s="5"/>
      <c r="AG3549" s="5"/>
      <c r="AH3549" s="5"/>
      <c r="AI3549" s="5"/>
      <c r="AJ3549" s="5"/>
      <c r="AK3549" s="5"/>
      <c r="AL3549" s="5"/>
      <c r="AM3549" s="5"/>
      <c r="AN3549" s="5"/>
      <c r="AO3549" s="5"/>
      <c r="AP3549" s="5"/>
      <c r="AQ3549" s="5"/>
      <c r="AR3549" s="5"/>
      <c r="AS3549" s="5"/>
      <c r="AT3549" s="5"/>
      <c r="AU3549" s="5"/>
      <c r="AV3549" s="28"/>
      <c r="AW3549" s="28"/>
    </row>
    <row r="3550" spans="2:49" ht="15.6" x14ac:dyDescent="0.3">
      <c r="B3550" s="9"/>
      <c r="C3550" s="9"/>
      <c r="D3550" s="9"/>
      <c r="E3550" s="9"/>
      <c r="F3550" s="9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  <c r="U3550" s="5"/>
      <c r="V3550" s="5"/>
      <c r="W3550" s="5"/>
      <c r="X3550" s="5"/>
      <c r="Y3550" s="5"/>
      <c r="Z3550" s="5"/>
      <c r="AA3550" s="5"/>
      <c r="AB3550" s="5"/>
      <c r="AC3550" s="5"/>
      <c r="AD3550" s="5"/>
      <c r="AE3550" s="5"/>
      <c r="AF3550" s="5"/>
      <c r="AG3550" s="5"/>
      <c r="AH3550" s="5"/>
      <c r="AI3550" s="5"/>
      <c r="AJ3550" s="5"/>
      <c r="AK3550" s="5"/>
      <c r="AL3550" s="5"/>
      <c r="AM3550" s="5"/>
      <c r="AN3550" s="5"/>
      <c r="AO3550" s="5"/>
      <c r="AP3550" s="5"/>
      <c r="AQ3550" s="5"/>
      <c r="AR3550" s="5"/>
      <c r="AS3550" s="5"/>
      <c r="AT3550" s="5"/>
      <c r="AU3550" s="5"/>
      <c r="AV3550" s="28"/>
      <c r="AW3550" s="28"/>
    </row>
    <row r="3551" spans="2:49" ht="15.6" x14ac:dyDescent="0.3">
      <c r="B3551" s="9"/>
      <c r="C3551" s="9"/>
      <c r="D3551" s="9"/>
      <c r="E3551" s="9"/>
      <c r="F3551" s="9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  <c r="U3551" s="5"/>
      <c r="V3551" s="5"/>
      <c r="W3551" s="5"/>
      <c r="X3551" s="5"/>
      <c r="Y3551" s="5"/>
      <c r="Z3551" s="5"/>
      <c r="AA3551" s="5"/>
      <c r="AB3551" s="5"/>
      <c r="AC3551" s="5"/>
      <c r="AD3551" s="5"/>
      <c r="AE3551" s="5"/>
      <c r="AF3551" s="5"/>
      <c r="AG3551" s="5"/>
      <c r="AH3551" s="5"/>
      <c r="AI3551" s="5"/>
      <c r="AJ3551" s="5"/>
      <c r="AK3551" s="5"/>
      <c r="AL3551" s="5"/>
      <c r="AM3551" s="5"/>
      <c r="AN3551" s="5"/>
      <c r="AO3551" s="5"/>
      <c r="AP3551" s="5"/>
      <c r="AQ3551" s="5"/>
      <c r="AR3551" s="5"/>
      <c r="AS3551" s="5"/>
      <c r="AT3551" s="5"/>
      <c r="AU3551" s="5"/>
      <c r="AV3551" s="28"/>
      <c r="AW3551" s="28"/>
    </row>
    <row r="3552" spans="2:49" ht="15.6" x14ac:dyDescent="0.3">
      <c r="B3552" s="9"/>
      <c r="C3552" s="9"/>
      <c r="D3552" s="9"/>
      <c r="E3552" s="9"/>
      <c r="F3552" s="9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  <c r="U3552" s="5"/>
      <c r="V3552" s="5"/>
      <c r="W3552" s="5"/>
      <c r="X3552" s="5"/>
      <c r="Y3552" s="5"/>
      <c r="Z3552" s="5"/>
      <c r="AA3552" s="5"/>
      <c r="AB3552" s="5"/>
      <c r="AC3552" s="5"/>
      <c r="AD3552" s="5"/>
      <c r="AE3552" s="5"/>
      <c r="AF3552" s="5"/>
      <c r="AG3552" s="5"/>
      <c r="AH3552" s="5"/>
      <c r="AI3552" s="5"/>
      <c r="AJ3552" s="5"/>
      <c r="AK3552" s="5"/>
      <c r="AL3552" s="5"/>
      <c r="AM3552" s="5"/>
      <c r="AN3552" s="5"/>
      <c r="AO3552" s="5"/>
      <c r="AP3552" s="5"/>
      <c r="AQ3552" s="5"/>
      <c r="AR3552" s="5"/>
      <c r="AS3552" s="5"/>
      <c r="AT3552" s="5"/>
      <c r="AU3552" s="5"/>
      <c r="AV3552" s="28"/>
      <c r="AW3552" s="28"/>
    </row>
    <row r="3553" spans="2:49" ht="15.6" x14ac:dyDescent="0.3">
      <c r="B3553" s="9"/>
      <c r="C3553" s="9"/>
      <c r="D3553" s="9"/>
      <c r="E3553" s="9"/>
      <c r="F3553" s="9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  <c r="U3553" s="5"/>
      <c r="V3553" s="5"/>
      <c r="W3553" s="5"/>
      <c r="X3553" s="5"/>
      <c r="Y3553" s="5"/>
      <c r="Z3553" s="5"/>
      <c r="AA3553" s="5"/>
      <c r="AB3553" s="5"/>
      <c r="AC3553" s="5"/>
      <c r="AD3553" s="5"/>
      <c r="AE3553" s="5"/>
      <c r="AF3553" s="5"/>
      <c r="AG3553" s="5"/>
      <c r="AH3553" s="5"/>
      <c r="AI3553" s="5"/>
      <c r="AJ3553" s="5"/>
      <c r="AK3553" s="5"/>
      <c r="AL3553" s="5"/>
      <c r="AM3553" s="5"/>
      <c r="AN3553" s="5"/>
      <c r="AO3553" s="5"/>
      <c r="AP3553" s="5"/>
      <c r="AQ3553" s="5"/>
      <c r="AR3553" s="5"/>
      <c r="AS3553" s="5"/>
      <c r="AT3553" s="5"/>
      <c r="AU3553" s="5"/>
      <c r="AV3553" s="28"/>
      <c r="AW3553" s="28"/>
    </row>
    <row r="3554" spans="2:49" ht="15.6" x14ac:dyDescent="0.3">
      <c r="B3554" s="9"/>
      <c r="C3554" s="9"/>
      <c r="D3554" s="9"/>
      <c r="E3554" s="9"/>
      <c r="F3554" s="9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  <c r="U3554" s="5"/>
      <c r="V3554" s="5"/>
      <c r="W3554" s="5"/>
      <c r="X3554" s="5"/>
      <c r="Y3554" s="5"/>
      <c r="Z3554" s="5"/>
      <c r="AA3554" s="5"/>
      <c r="AB3554" s="5"/>
      <c r="AC3554" s="5"/>
      <c r="AD3554" s="5"/>
      <c r="AE3554" s="5"/>
      <c r="AF3554" s="5"/>
      <c r="AG3554" s="5"/>
      <c r="AH3554" s="5"/>
      <c r="AI3554" s="5"/>
      <c r="AJ3554" s="5"/>
      <c r="AK3554" s="5"/>
      <c r="AL3554" s="5"/>
      <c r="AM3554" s="5"/>
      <c r="AN3554" s="5"/>
      <c r="AO3554" s="5"/>
      <c r="AP3554" s="5"/>
      <c r="AQ3554" s="5"/>
      <c r="AR3554" s="5"/>
      <c r="AS3554" s="5"/>
      <c r="AT3554" s="5"/>
      <c r="AU3554" s="5"/>
      <c r="AV3554" s="28"/>
      <c r="AW3554" s="28"/>
    </row>
    <row r="3555" spans="2:49" ht="15.6" x14ac:dyDescent="0.3">
      <c r="B3555" s="9"/>
      <c r="C3555" s="9"/>
      <c r="D3555" s="9"/>
      <c r="E3555" s="9"/>
      <c r="F3555" s="9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  <c r="U3555" s="5"/>
      <c r="V3555" s="5"/>
      <c r="W3555" s="5"/>
      <c r="X3555" s="5"/>
      <c r="Y3555" s="5"/>
      <c r="Z3555" s="5"/>
      <c r="AA3555" s="5"/>
      <c r="AB3555" s="5"/>
      <c r="AC3555" s="5"/>
      <c r="AD3555" s="5"/>
      <c r="AE3555" s="5"/>
      <c r="AF3555" s="5"/>
      <c r="AG3555" s="5"/>
      <c r="AH3555" s="5"/>
      <c r="AI3555" s="5"/>
      <c r="AJ3555" s="5"/>
      <c r="AK3555" s="5"/>
      <c r="AL3555" s="5"/>
      <c r="AM3555" s="5"/>
      <c r="AN3555" s="5"/>
      <c r="AO3555" s="5"/>
      <c r="AP3555" s="5"/>
      <c r="AQ3555" s="5"/>
      <c r="AR3555" s="5"/>
      <c r="AS3555" s="5"/>
      <c r="AT3555" s="5"/>
      <c r="AU3555" s="5"/>
      <c r="AV3555" s="28"/>
      <c r="AW3555" s="28"/>
    </row>
    <row r="3556" spans="2:49" ht="15.6" x14ac:dyDescent="0.3">
      <c r="B3556" s="9"/>
      <c r="C3556" s="9"/>
      <c r="D3556" s="9"/>
      <c r="E3556" s="9"/>
      <c r="F3556" s="9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  <c r="U3556" s="5"/>
      <c r="V3556" s="5"/>
      <c r="W3556" s="5"/>
      <c r="X3556" s="5"/>
      <c r="Y3556" s="5"/>
      <c r="Z3556" s="5"/>
      <c r="AA3556" s="5"/>
      <c r="AB3556" s="5"/>
      <c r="AC3556" s="5"/>
      <c r="AD3556" s="5"/>
      <c r="AE3556" s="5"/>
      <c r="AF3556" s="5"/>
      <c r="AG3556" s="5"/>
      <c r="AH3556" s="5"/>
      <c r="AI3556" s="5"/>
      <c r="AJ3556" s="5"/>
      <c r="AK3556" s="5"/>
      <c r="AL3556" s="5"/>
      <c r="AM3556" s="5"/>
      <c r="AN3556" s="5"/>
      <c r="AO3556" s="5"/>
      <c r="AP3556" s="5"/>
      <c r="AQ3556" s="5"/>
      <c r="AR3556" s="5"/>
      <c r="AS3556" s="5"/>
      <c r="AT3556" s="5"/>
      <c r="AU3556" s="5"/>
      <c r="AV3556" s="28"/>
      <c r="AW3556" s="28"/>
    </row>
    <row r="3557" spans="2:49" ht="15.6" x14ac:dyDescent="0.3">
      <c r="B3557" s="9"/>
      <c r="C3557" s="9"/>
      <c r="D3557" s="9"/>
      <c r="E3557" s="9"/>
      <c r="F3557" s="9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  <c r="U3557" s="5"/>
      <c r="V3557" s="5"/>
      <c r="W3557" s="5"/>
      <c r="X3557" s="5"/>
      <c r="Y3557" s="5"/>
      <c r="Z3557" s="5"/>
      <c r="AA3557" s="5"/>
      <c r="AB3557" s="5"/>
      <c r="AC3557" s="5"/>
      <c r="AD3557" s="5"/>
      <c r="AE3557" s="5"/>
      <c r="AF3557" s="5"/>
      <c r="AG3557" s="5"/>
      <c r="AH3557" s="5"/>
      <c r="AI3557" s="5"/>
      <c r="AJ3557" s="5"/>
      <c r="AK3557" s="5"/>
      <c r="AL3557" s="5"/>
      <c r="AM3557" s="5"/>
      <c r="AN3557" s="5"/>
      <c r="AO3557" s="5"/>
      <c r="AP3557" s="5"/>
      <c r="AQ3557" s="5"/>
      <c r="AR3557" s="5"/>
      <c r="AS3557" s="5"/>
      <c r="AT3557" s="5"/>
      <c r="AU3557" s="5"/>
      <c r="AV3557" s="28"/>
      <c r="AW3557" s="28"/>
    </row>
    <row r="3558" spans="2:49" ht="15.6" x14ac:dyDescent="0.3">
      <c r="B3558" s="9"/>
      <c r="C3558" s="9"/>
      <c r="D3558" s="9"/>
      <c r="E3558" s="9"/>
      <c r="F3558" s="9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  <c r="U3558" s="5"/>
      <c r="V3558" s="5"/>
      <c r="W3558" s="5"/>
      <c r="X3558" s="5"/>
      <c r="Y3558" s="5"/>
      <c r="Z3558" s="5"/>
      <c r="AA3558" s="5"/>
      <c r="AB3558" s="5"/>
      <c r="AC3558" s="5"/>
      <c r="AD3558" s="5"/>
      <c r="AE3558" s="5"/>
      <c r="AF3558" s="5"/>
      <c r="AG3558" s="5"/>
      <c r="AH3558" s="5"/>
      <c r="AI3558" s="5"/>
      <c r="AJ3558" s="5"/>
      <c r="AK3558" s="5"/>
      <c r="AL3558" s="5"/>
      <c r="AM3558" s="5"/>
      <c r="AN3558" s="5"/>
      <c r="AO3558" s="5"/>
      <c r="AP3558" s="5"/>
      <c r="AQ3558" s="5"/>
      <c r="AR3558" s="5"/>
      <c r="AS3558" s="5"/>
      <c r="AT3558" s="5"/>
      <c r="AU3558" s="5"/>
      <c r="AV3558" s="28"/>
      <c r="AW3558" s="28"/>
    </row>
    <row r="3559" spans="2:49" ht="15.6" x14ac:dyDescent="0.3">
      <c r="B3559" s="9"/>
      <c r="C3559" s="9"/>
      <c r="D3559" s="9"/>
      <c r="E3559" s="9"/>
      <c r="F3559" s="9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  <c r="U3559" s="5"/>
      <c r="V3559" s="5"/>
      <c r="W3559" s="5"/>
      <c r="X3559" s="5"/>
      <c r="Y3559" s="5"/>
      <c r="Z3559" s="5"/>
      <c r="AA3559" s="5"/>
      <c r="AB3559" s="5"/>
      <c r="AC3559" s="5"/>
      <c r="AD3559" s="5"/>
      <c r="AE3559" s="5"/>
      <c r="AF3559" s="5"/>
      <c r="AG3559" s="5"/>
      <c r="AH3559" s="5"/>
      <c r="AI3559" s="5"/>
      <c r="AJ3559" s="5"/>
      <c r="AK3559" s="5"/>
      <c r="AL3559" s="5"/>
      <c r="AM3559" s="5"/>
      <c r="AN3559" s="5"/>
      <c r="AO3559" s="5"/>
      <c r="AP3559" s="5"/>
      <c r="AQ3559" s="5"/>
      <c r="AR3559" s="5"/>
      <c r="AS3559" s="5"/>
      <c r="AT3559" s="5"/>
      <c r="AU3559" s="5"/>
      <c r="AV3559" s="28"/>
      <c r="AW3559" s="28"/>
    </row>
    <row r="3560" spans="2:49" ht="15.6" x14ac:dyDescent="0.3">
      <c r="B3560" s="9"/>
      <c r="C3560" s="9"/>
      <c r="D3560" s="9"/>
      <c r="E3560" s="9"/>
      <c r="F3560" s="9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/>
      <c r="V3560" s="5"/>
      <c r="W3560" s="5"/>
      <c r="X3560" s="5"/>
      <c r="Y3560" s="5"/>
      <c r="Z3560" s="5"/>
      <c r="AA3560" s="5"/>
      <c r="AB3560" s="5"/>
      <c r="AC3560" s="5"/>
      <c r="AD3560" s="5"/>
      <c r="AE3560" s="5"/>
      <c r="AF3560" s="5"/>
      <c r="AG3560" s="5"/>
      <c r="AH3560" s="5"/>
      <c r="AI3560" s="5"/>
      <c r="AJ3560" s="5"/>
      <c r="AK3560" s="5"/>
      <c r="AL3560" s="5"/>
      <c r="AM3560" s="5"/>
      <c r="AN3560" s="5"/>
      <c r="AO3560" s="5"/>
      <c r="AP3560" s="5"/>
      <c r="AQ3560" s="5"/>
      <c r="AR3560" s="5"/>
      <c r="AS3560" s="5"/>
      <c r="AT3560" s="5"/>
      <c r="AU3560" s="5"/>
      <c r="AV3560" s="28"/>
      <c r="AW3560" s="28"/>
    </row>
    <row r="3561" spans="2:49" ht="15.6" x14ac:dyDescent="0.3">
      <c r="B3561" s="9"/>
      <c r="C3561" s="9"/>
      <c r="D3561" s="9"/>
      <c r="E3561" s="9"/>
      <c r="F3561" s="9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  <c r="U3561" s="5"/>
      <c r="V3561" s="5"/>
      <c r="W3561" s="5"/>
      <c r="X3561" s="5"/>
      <c r="Y3561" s="5"/>
      <c r="Z3561" s="5"/>
      <c r="AA3561" s="5"/>
      <c r="AB3561" s="5"/>
      <c r="AC3561" s="5"/>
      <c r="AD3561" s="5"/>
      <c r="AE3561" s="5"/>
      <c r="AF3561" s="5"/>
      <c r="AG3561" s="5"/>
      <c r="AH3561" s="5"/>
      <c r="AI3561" s="5"/>
      <c r="AJ3561" s="5"/>
      <c r="AK3561" s="5"/>
      <c r="AL3561" s="5"/>
      <c r="AM3561" s="5"/>
      <c r="AN3561" s="5"/>
      <c r="AO3561" s="5"/>
      <c r="AP3561" s="5"/>
      <c r="AQ3561" s="5"/>
      <c r="AR3561" s="5"/>
      <c r="AS3561" s="5"/>
      <c r="AT3561" s="5"/>
      <c r="AU3561" s="5"/>
      <c r="AV3561" s="28"/>
      <c r="AW3561" s="28"/>
    </row>
    <row r="3562" spans="2:49" ht="15.6" x14ac:dyDescent="0.3">
      <c r="B3562" s="9"/>
      <c r="C3562" s="9"/>
      <c r="D3562" s="9"/>
      <c r="E3562" s="9"/>
      <c r="F3562" s="9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  <c r="U3562" s="5"/>
      <c r="V3562" s="5"/>
      <c r="W3562" s="5"/>
      <c r="X3562" s="5"/>
      <c r="Y3562" s="5"/>
      <c r="Z3562" s="5"/>
      <c r="AA3562" s="5"/>
      <c r="AB3562" s="5"/>
      <c r="AC3562" s="5"/>
      <c r="AD3562" s="5"/>
      <c r="AE3562" s="5"/>
      <c r="AF3562" s="5"/>
      <c r="AG3562" s="5"/>
      <c r="AH3562" s="5"/>
      <c r="AI3562" s="5"/>
      <c r="AJ3562" s="5"/>
      <c r="AK3562" s="5"/>
      <c r="AL3562" s="5"/>
      <c r="AM3562" s="5"/>
      <c r="AN3562" s="5"/>
      <c r="AO3562" s="5"/>
      <c r="AP3562" s="5"/>
      <c r="AQ3562" s="5"/>
      <c r="AR3562" s="5"/>
      <c r="AS3562" s="5"/>
      <c r="AT3562" s="5"/>
      <c r="AU3562" s="5"/>
      <c r="AV3562" s="28"/>
      <c r="AW3562" s="28"/>
    </row>
    <row r="3563" spans="2:49" ht="15.6" x14ac:dyDescent="0.3">
      <c r="B3563" s="9"/>
      <c r="C3563" s="9"/>
      <c r="D3563" s="9"/>
      <c r="E3563" s="9"/>
      <c r="F3563" s="9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  <c r="U3563" s="5"/>
      <c r="V3563" s="5"/>
      <c r="W3563" s="5"/>
      <c r="X3563" s="5"/>
      <c r="Y3563" s="5"/>
      <c r="Z3563" s="5"/>
      <c r="AA3563" s="5"/>
      <c r="AB3563" s="5"/>
      <c r="AC3563" s="5"/>
      <c r="AD3563" s="5"/>
      <c r="AE3563" s="5"/>
      <c r="AF3563" s="5"/>
      <c r="AG3563" s="5"/>
      <c r="AH3563" s="5"/>
      <c r="AI3563" s="5"/>
      <c r="AJ3563" s="5"/>
      <c r="AK3563" s="5"/>
      <c r="AL3563" s="5"/>
      <c r="AM3563" s="5"/>
      <c r="AN3563" s="5"/>
      <c r="AO3563" s="5"/>
      <c r="AP3563" s="5"/>
      <c r="AQ3563" s="5"/>
      <c r="AR3563" s="5"/>
      <c r="AS3563" s="5"/>
      <c r="AT3563" s="5"/>
      <c r="AU3563" s="5"/>
      <c r="AV3563" s="28"/>
      <c r="AW3563" s="28"/>
    </row>
    <row r="3564" spans="2:49" ht="15.6" x14ac:dyDescent="0.3">
      <c r="B3564" s="9"/>
      <c r="C3564" s="9"/>
      <c r="D3564" s="9"/>
      <c r="E3564" s="9"/>
      <c r="F3564" s="9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  <c r="U3564" s="5"/>
      <c r="V3564" s="5"/>
      <c r="W3564" s="5"/>
      <c r="X3564" s="5"/>
      <c r="Y3564" s="5"/>
      <c r="Z3564" s="5"/>
      <c r="AA3564" s="5"/>
      <c r="AB3564" s="5"/>
      <c r="AC3564" s="5"/>
      <c r="AD3564" s="5"/>
      <c r="AE3564" s="5"/>
      <c r="AF3564" s="5"/>
      <c r="AG3564" s="5"/>
      <c r="AH3564" s="5"/>
      <c r="AI3564" s="5"/>
      <c r="AJ3564" s="5"/>
      <c r="AK3564" s="5"/>
      <c r="AL3564" s="5"/>
      <c r="AM3564" s="5"/>
      <c r="AN3564" s="5"/>
      <c r="AO3564" s="5"/>
      <c r="AP3564" s="5"/>
      <c r="AQ3564" s="5"/>
      <c r="AR3564" s="5"/>
      <c r="AS3564" s="5"/>
      <c r="AT3564" s="5"/>
      <c r="AU3564" s="5"/>
      <c r="AV3564" s="28"/>
      <c r="AW3564" s="28"/>
    </row>
    <row r="3565" spans="2:49" ht="15.6" x14ac:dyDescent="0.3">
      <c r="B3565" s="9"/>
      <c r="C3565" s="9"/>
      <c r="D3565" s="9"/>
      <c r="E3565" s="9"/>
      <c r="F3565" s="9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  <c r="U3565" s="5"/>
      <c r="V3565" s="5"/>
      <c r="W3565" s="5"/>
      <c r="X3565" s="5"/>
      <c r="Y3565" s="5"/>
      <c r="Z3565" s="5"/>
      <c r="AA3565" s="5"/>
      <c r="AB3565" s="5"/>
      <c r="AC3565" s="5"/>
      <c r="AD3565" s="5"/>
      <c r="AE3565" s="5"/>
      <c r="AF3565" s="5"/>
      <c r="AG3565" s="5"/>
      <c r="AH3565" s="5"/>
      <c r="AI3565" s="5"/>
      <c r="AJ3565" s="5"/>
      <c r="AK3565" s="5"/>
      <c r="AL3565" s="5"/>
      <c r="AM3565" s="5"/>
      <c r="AN3565" s="5"/>
      <c r="AO3565" s="5"/>
      <c r="AP3565" s="5"/>
      <c r="AQ3565" s="5"/>
      <c r="AR3565" s="5"/>
      <c r="AS3565" s="5"/>
      <c r="AT3565" s="5"/>
      <c r="AU3565" s="5"/>
      <c r="AV3565" s="28"/>
      <c r="AW3565" s="28"/>
    </row>
    <row r="3566" spans="2:49" ht="15.6" x14ac:dyDescent="0.3">
      <c r="B3566" s="9"/>
      <c r="C3566" s="9"/>
      <c r="D3566" s="9"/>
      <c r="E3566" s="9"/>
      <c r="F3566" s="9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  <c r="U3566" s="5"/>
      <c r="V3566" s="5"/>
      <c r="W3566" s="5"/>
      <c r="X3566" s="5"/>
      <c r="Y3566" s="5"/>
      <c r="Z3566" s="5"/>
      <c r="AA3566" s="5"/>
      <c r="AB3566" s="5"/>
      <c r="AC3566" s="5"/>
      <c r="AD3566" s="5"/>
      <c r="AE3566" s="5"/>
      <c r="AF3566" s="5"/>
      <c r="AG3566" s="5"/>
      <c r="AH3566" s="5"/>
      <c r="AI3566" s="5"/>
      <c r="AJ3566" s="5"/>
      <c r="AK3566" s="5"/>
      <c r="AL3566" s="5"/>
      <c r="AM3566" s="5"/>
      <c r="AN3566" s="5"/>
      <c r="AO3566" s="5"/>
      <c r="AP3566" s="5"/>
      <c r="AQ3566" s="5"/>
      <c r="AR3566" s="5"/>
      <c r="AS3566" s="5"/>
      <c r="AT3566" s="5"/>
      <c r="AU3566" s="5"/>
      <c r="AV3566" s="28"/>
      <c r="AW3566" s="28"/>
    </row>
    <row r="3567" spans="2:49" ht="15.6" x14ac:dyDescent="0.3">
      <c r="B3567" s="9"/>
      <c r="C3567" s="9"/>
      <c r="D3567" s="9"/>
      <c r="E3567" s="9"/>
      <c r="F3567" s="9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  <c r="U3567" s="5"/>
      <c r="V3567" s="5"/>
      <c r="W3567" s="5"/>
      <c r="X3567" s="5"/>
      <c r="Y3567" s="5"/>
      <c r="Z3567" s="5"/>
      <c r="AA3567" s="5"/>
      <c r="AB3567" s="5"/>
      <c r="AC3567" s="5"/>
      <c r="AD3567" s="5"/>
      <c r="AE3567" s="5"/>
      <c r="AF3567" s="5"/>
      <c r="AG3567" s="5"/>
      <c r="AH3567" s="5"/>
      <c r="AI3567" s="5"/>
      <c r="AJ3567" s="5"/>
      <c r="AK3567" s="5"/>
      <c r="AL3567" s="5"/>
      <c r="AM3567" s="5"/>
      <c r="AN3567" s="5"/>
      <c r="AO3567" s="5"/>
      <c r="AP3567" s="5"/>
      <c r="AQ3567" s="5"/>
      <c r="AR3567" s="5"/>
      <c r="AS3567" s="5"/>
      <c r="AT3567" s="5"/>
      <c r="AU3567" s="5"/>
      <c r="AV3567" s="28"/>
      <c r="AW3567" s="28"/>
    </row>
    <row r="3568" spans="2:49" ht="15.6" x14ac:dyDescent="0.3">
      <c r="B3568" s="9"/>
      <c r="C3568" s="9"/>
      <c r="D3568" s="9"/>
      <c r="E3568" s="9"/>
      <c r="F3568" s="9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  <c r="U3568" s="5"/>
      <c r="V3568" s="5"/>
      <c r="W3568" s="5"/>
      <c r="X3568" s="5"/>
      <c r="Y3568" s="5"/>
      <c r="Z3568" s="5"/>
      <c r="AA3568" s="5"/>
      <c r="AB3568" s="5"/>
      <c r="AC3568" s="5"/>
      <c r="AD3568" s="5"/>
      <c r="AE3568" s="5"/>
      <c r="AF3568" s="5"/>
      <c r="AG3568" s="5"/>
      <c r="AH3568" s="5"/>
      <c r="AI3568" s="5"/>
      <c r="AJ3568" s="5"/>
      <c r="AK3568" s="5"/>
      <c r="AL3568" s="5"/>
      <c r="AM3568" s="5"/>
      <c r="AN3568" s="5"/>
      <c r="AO3568" s="5"/>
      <c r="AP3568" s="5"/>
      <c r="AQ3568" s="5"/>
      <c r="AR3568" s="5"/>
      <c r="AS3568" s="5"/>
      <c r="AT3568" s="5"/>
      <c r="AU3568" s="5"/>
      <c r="AV3568" s="28"/>
      <c r="AW3568" s="28"/>
    </row>
    <row r="3569" spans="2:49" ht="15.6" x14ac:dyDescent="0.3">
      <c r="B3569" s="9"/>
      <c r="C3569" s="9"/>
      <c r="D3569" s="9"/>
      <c r="E3569" s="9"/>
      <c r="F3569" s="9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  <c r="U3569" s="5"/>
      <c r="V3569" s="5"/>
      <c r="W3569" s="5"/>
      <c r="X3569" s="5"/>
      <c r="Y3569" s="5"/>
      <c r="Z3569" s="5"/>
      <c r="AA3569" s="5"/>
      <c r="AB3569" s="5"/>
      <c r="AC3569" s="5"/>
      <c r="AD3569" s="5"/>
      <c r="AE3569" s="5"/>
      <c r="AF3569" s="5"/>
      <c r="AG3569" s="5"/>
      <c r="AH3569" s="5"/>
      <c r="AI3569" s="5"/>
      <c r="AJ3569" s="5"/>
      <c r="AK3569" s="5"/>
      <c r="AL3569" s="5"/>
      <c r="AM3569" s="5"/>
      <c r="AN3569" s="5"/>
      <c r="AO3569" s="5"/>
      <c r="AP3569" s="5"/>
      <c r="AQ3569" s="5"/>
      <c r="AR3569" s="5"/>
      <c r="AS3569" s="5"/>
      <c r="AT3569" s="5"/>
      <c r="AU3569" s="5"/>
      <c r="AV3569" s="28"/>
      <c r="AW3569" s="28"/>
    </row>
    <row r="3570" spans="2:49" ht="15.6" x14ac:dyDescent="0.3">
      <c r="B3570" s="9"/>
      <c r="C3570" s="9"/>
      <c r="D3570" s="9"/>
      <c r="E3570" s="9"/>
      <c r="F3570" s="9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  <c r="U3570" s="5"/>
      <c r="V3570" s="5"/>
      <c r="W3570" s="5"/>
      <c r="X3570" s="5"/>
      <c r="Y3570" s="5"/>
      <c r="Z3570" s="5"/>
      <c r="AA3570" s="5"/>
      <c r="AB3570" s="5"/>
      <c r="AC3570" s="5"/>
      <c r="AD3570" s="5"/>
      <c r="AE3570" s="5"/>
      <c r="AF3570" s="5"/>
      <c r="AG3570" s="5"/>
      <c r="AH3570" s="5"/>
      <c r="AI3570" s="5"/>
      <c r="AJ3570" s="5"/>
      <c r="AK3570" s="5"/>
      <c r="AL3570" s="5"/>
      <c r="AM3570" s="5"/>
      <c r="AN3570" s="5"/>
      <c r="AO3570" s="5"/>
      <c r="AP3570" s="5"/>
      <c r="AQ3570" s="5"/>
      <c r="AR3570" s="5"/>
      <c r="AS3570" s="5"/>
      <c r="AT3570" s="5"/>
      <c r="AU3570" s="5"/>
      <c r="AV3570" s="28"/>
      <c r="AW3570" s="28"/>
    </row>
    <row r="3571" spans="2:49" ht="15.6" x14ac:dyDescent="0.3">
      <c r="B3571" s="9"/>
      <c r="C3571" s="9"/>
      <c r="D3571" s="9"/>
      <c r="E3571" s="9"/>
      <c r="F3571" s="9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  <c r="U3571" s="5"/>
      <c r="V3571" s="5"/>
      <c r="W3571" s="5"/>
      <c r="X3571" s="5"/>
      <c r="Y3571" s="5"/>
      <c r="Z3571" s="5"/>
      <c r="AA3571" s="5"/>
      <c r="AB3571" s="5"/>
      <c r="AC3571" s="5"/>
      <c r="AD3571" s="5"/>
      <c r="AE3571" s="5"/>
      <c r="AF3571" s="5"/>
      <c r="AG3571" s="5"/>
      <c r="AH3571" s="5"/>
      <c r="AI3571" s="5"/>
      <c r="AJ3571" s="5"/>
      <c r="AK3571" s="5"/>
      <c r="AL3571" s="5"/>
      <c r="AM3571" s="5"/>
      <c r="AN3571" s="5"/>
      <c r="AO3571" s="5"/>
      <c r="AP3571" s="5"/>
      <c r="AQ3571" s="5"/>
      <c r="AR3571" s="5"/>
      <c r="AS3571" s="5"/>
      <c r="AT3571" s="5"/>
      <c r="AU3571" s="5"/>
      <c r="AV3571" s="28"/>
      <c r="AW3571" s="28"/>
    </row>
    <row r="3572" spans="2:49" ht="15.6" x14ac:dyDescent="0.3">
      <c r="B3572" s="9"/>
      <c r="C3572" s="9"/>
      <c r="D3572" s="9"/>
      <c r="E3572" s="9"/>
      <c r="F3572" s="9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  <c r="U3572" s="5"/>
      <c r="V3572" s="5"/>
      <c r="W3572" s="5"/>
      <c r="X3572" s="5"/>
      <c r="Y3572" s="5"/>
      <c r="Z3572" s="5"/>
      <c r="AA3572" s="5"/>
      <c r="AB3572" s="5"/>
      <c r="AC3572" s="5"/>
      <c r="AD3572" s="5"/>
      <c r="AE3572" s="5"/>
      <c r="AF3572" s="5"/>
      <c r="AG3572" s="5"/>
      <c r="AH3572" s="5"/>
      <c r="AI3572" s="5"/>
      <c r="AJ3572" s="5"/>
      <c r="AK3572" s="5"/>
      <c r="AL3572" s="5"/>
      <c r="AM3572" s="5"/>
      <c r="AN3572" s="5"/>
      <c r="AO3572" s="5"/>
      <c r="AP3572" s="5"/>
      <c r="AQ3572" s="5"/>
      <c r="AR3572" s="5"/>
      <c r="AS3572" s="5"/>
      <c r="AT3572" s="5"/>
      <c r="AU3572" s="5"/>
      <c r="AV3572" s="28"/>
      <c r="AW3572" s="28"/>
    </row>
    <row r="3573" spans="2:49" ht="15.6" x14ac:dyDescent="0.3">
      <c r="B3573" s="9"/>
      <c r="C3573" s="9"/>
      <c r="D3573" s="9"/>
      <c r="E3573" s="9"/>
      <c r="F3573" s="9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/>
      <c r="V3573" s="5"/>
      <c r="W3573" s="5"/>
      <c r="X3573" s="5"/>
      <c r="Y3573" s="5"/>
      <c r="Z3573" s="5"/>
      <c r="AA3573" s="5"/>
      <c r="AB3573" s="5"/>
      <c r="AC3573" s="5"/>
      <c r="AD3573" s="5"/>
      <c r="AE3573" s="5"/>
      <c r="AF3573" s="5"/>
      <c r="AG3573" s="5"/>
      <c r="AH3573" s="5"/>
      <c r="AI3573" s="5"/>
      <c r="AJ3573" s="5"/>
      <c r="AK3573" s="5"/>
      <c r="AL3573" s="5"/>
      <c r="AM3573" s="5"/>
      <c r="AN3573" s="5"/>
      <c r="AO3573" s="5"/>
      <c r="AP3573" s="5"/>
      <c r="AQ3573" s="5"/>
      <c r="AR3573" s="5"/>
      <c r="AS3573" s="5"/>
      <c r="AT3573" s="5"/>
      <c r="AU3573" s="5"/>
      <c r="AV3573" s="28"/>
      <c r="AW3573" s="28"/>
    </row>
    <row r="3574" spans="2:49" ht="15.6" x14ac:dyDescent="0.3">
      <c r="B3574" s="9"/>
      <c r="C3574" s="9"/>
      <c r="D3574" s="9"/>
      <c r="E3574" s="9"/>
      <c r="F3574" s="9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  <c r="U3574" s="5"/>
      <c r="V3574" s="5"/>
      <c r="W3574" s="5"/>
      <c r="X3574" s="5"/>
      <c r="Y3574" s="5"/>
      <c r="Z3574" s="5"/>
      <c r="AA3574" s="5"/>
      <c r="AB3574" s="5"/>
      <c r="AC3574" s="5"/>
      <c r="AD3574" s="5"/>
      <c r="AE3574" s="5"/>
      <c r="AF3574" s="5"/>
      <c r="AG3574" s="5"/>
      <c r="AH3574" s="5"/>
      <c r="AI3574" s="5"/>
      <c r="AJ3574" s="5"/>
      <c r="AK3574" s="5"/>
      <c r="AL3574" s="5"/>
      <c r="AM3574" s="5"/>
      <c r="AN3574" s="5"/>
      <c r="AO3574" s="5"/>
      <c r="AP3574" s="5"/>
      <c r="AQ3574" s="5"/>
      <c r="AR3574" s="5"/>
      <c r="AS3574" s="5"/>
      <c r="AT3574" s="5"/>
      <c r="AU3574" s="5"/>
      <c r="AV3574" s="28"/>
      <c r="AW3574" s="28"/>
    </row>
    <row r="3575" spans="2:49" ht="15.6" x14ac:dyDescent="0.3">
      <c r="B3575" s="9"/>
      <c r="C3575" s="9"/>
      <c r="D3575" s="9"/>
      <c r="E3575" s="9"/>
      <c r="F3575" s="9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  <c r="U3575" s="5"/>
      <c r="V3575" s="5"/>
      <c r="W3575" s="5"/>
      <c r="X3575" s="5"/>
      <c r="Y3575" s="5"/>
      <c r="Z3575" s="5"/>
      <c r="AA3575" s="5"/>
      <c r="AB3575" s="5"/>
      <c r="AC3575" s="5"/>
      <c r="AD3575" s="5"/>
      <c r="AE3575" s="5"/>
      <c r="AF3575" s="5"/>
      <c r="AG3575" s="5"/>
      <c r="AH3575" s="5"/>
      <c r="AI3575" s="5"/>
      <c r="AJ3575" s="5"/>
      <c r="AK3575" s="5"/>
      <c r="AL3575" s="5"/>
      <c r="AM3575" s="5"/>
      <c r="AN3575" s="5"/>
      <c r="AO3575" s="5"/>
      <c r="AP3575" s="5"/>
      <c r="AQ3575" s="5"/>
      <c r="AR3575" s="5"/>
      <c r="AS3575" s="5"/>
      <c r="AT3575" s="5"/>
      <c r="AU3575" s="5"/>
      <c r="AV3575" s="28"/>
      <c r="AW3575" s="28"/>
    </row>
    <row r="3576" spans="2:49" ht="15.6" x14ac:dyDescent="0.3">
      <c r="B3576" s="9"/>
      <c r="C3576" s="9"/>
      <c r="D3576" s="9"/>
      <c r="E3576" s="9"/>
      <c r="F3576" s="9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/>
      <c r="V3576" s="5"/>
      <c r="W3576" s="5"/>
      <c r="X3576" s="5"/>
      <c r="Y3576" s="5"/>
      <c r="Z3576" s="5"/>
      <c r="AA3576" s="5"/>
      <c r="AB3576" s="5"/>
      <c r="AC3576" s="5"/>
      <c r="AD3576" s="5"/>
      <c r="AE3576" s="5"/>
      <c r="AF3576" s="5"/>
      <c r="AG3576" s="5"/>
      <c r="AH3576" s="5"/>
      <c r="AI3576" s="5"/>
      <c r="AJ3576" s="5"/>
      <c r="AK3576" s="5"/>
      <c r="AL3576" s="5"/>
      <c r="AM3576" s="5"/>
      <c r="AN3576" s="5"/>
      <c r="AO3576" s="5"/>
      <c r="AP3576" s="5"/>
      <c r="AQ3576" s="5"/>
      <c r="AR3576" s="5"/>
      <c r="AS3576" s="5"/>
      <c r="AT3576" s="5"/>
      <c r="AU3576" s="5"/>
      <c r="AV3576" s="28"/>
      <c r="AW3576" s="28"/>
    </row>
    <row r="3577" spans="2:49" ht="15.6" x14ac:dyDescent="0.3">
      <c r="B3577" s="9"/>
      <c r="C3577" s="9"/>
      <c r="D3577" s="9"/>
      <c r="E3577" s="9"/>
      <c r="F3577" s="9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  <c r="U3577" s="5"/>
      <c r="V3577" s="5"/>
      <c r="W3577" s="5"/>
      <c r="X3577" s="5"/>
      <c r="Y3577" s="5"/>
      <c r="Z3577" s="5"/>
      <c r="AA3577" s="5"/>
      <c r="AB3577" s="5"/>
      <c r="AC3577" s="5"/>
      <c r="AD3577" s="5"/>
      <c r="AE3577" s="5"/>
      <c r="AF3577" s="5"/>
      <c r="AG3577" s="5"/>
      <c r="AH3577" s="5"/>
      <c r="AI3577" s="5"/>
      <c r="AJ3577" s="5"/>
      <c r="AK3577" s="5"/>
      <c r="AL3577" s="5"/>
      <c r="AM3577" s="5"/>
      <c r="AN3577" s="5"/>
      <c r="AO3577" s="5"/>
      <c r="AP3577" s="5"/>
      <c r="AQ3577" s="5"/>
      <c r="AR3577" s="5"/>
      <c r="AS3577" s="5"/>
      <c r="AT3577" s="5"/>
      <c r="AU3577" s="5"/>
      <c r="AV3577" s="28"/>
      <c r="AW3577" s="28"/>
    </row>
    <row r="3578" spans="2:49" ht="15.6" x14ac:dyDescent="0.3">
      <c r="B3578" s="9"/>
      <c r="C3578" s="9"/>
      <c r="D3578" s="9"/>
      <c r="E3578" s="9"/>
      <c r="F3578" s="9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  <c r="U3578" s="5"/>
      <c r="V3578" s="5"/>
      <c r="W3578" s="5"/>
      <c r="X3578" s="5"/>
      <c r="Y3578" s="5"/>
      <c r="Z3578" s="5"/>
      <c r="AA3578" s="5"/>
      <c r="AB3578" s="5"/>
      <c r="AC3578" s="5"/>
      <c r="AD3578" s="5"/>
      <c r="AE3578" s="5"/>
      <c r="AF3578" s="5"/>
      <c r="AG3578" s="5"/>
      <c r="AH3578" s="5"/>
      <c r="AI3578" s="5"/>
      <c r="AJ3578" s="5"/>
      <c r="AK3578" s="5"/>
      <c r="AL3578" s="5"/>
      <c r="AM3578" s="5"/>
      <c r="AN3578" s="5"/>
      <c r="AO3578" s="5"/>
      <c r="AP3578" s="5"/>
      <c r="AQ3578" s="5"/>
      <c r="AR3578" s="5"/>
      <c r="AS3578" s="5"/>
      <c r="AT3578" s="5"/>
      <c r="AU3578" s="5"/>
      <c r="AV3578" s="28"/>
      <c r="AW3578" s="28"/>
    </row>
    <row r="3579" spans="2:49" ht="15.6" x14ac:dyDescent="0.3">
      <c r="B3579" s="9"/>
      <c r="C3579" s="9"/>
      <c r="D3579" s="9"/>
      <c r="E3579" s="9"/>
      <c r="F3579" s="9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  <c r="U3579" s="5"/>
      <c r="V3579" s="5"/>
      <c r="W3579" s="5"/>
      <c r="X3579" s="5"/>
      <c r="Y3579" s="5"/>
      <c r="Z3579" s="5"/>
      <c r="AA3579" s="5"/>
      <c r="AB3579" s="5"/>
      <c r="AC3579" s="5"/>
      <c r="AD3579" s="5"/>
      <c r="AE3579" s="5"/>
      <c r="AF3579" s="5"/>
      <c r="AG3579" s="5"/>
      <c r="AH3579" s="5"/>
      <c r="AI3579" s="5"/>
      <c r="AJ3579" s="5"/>
      <c r="AK3579" s="5"/>
      <c r="AL3579" s="5"/>
      <c r="AM3579" s="5"/>
      <c r="AN3579" s="5"/>
      <c r="AO3579" s="5"/>
      <c r="AP3579" s="5"/>
      <c r="AQ3579" s="5"/>
      <c r="AR3579" s="5"/>
      <c r="AS3579" s="5"/>
      <c r="AT3579" s="5"/>
      <c r="AU3579" s="5"/>
      <c r="AV3579" s="28"/>
      <c r="AW3579" s="28"/>
    </row>
    <row r="3580" spans="2:49" ht="15.6" x14ac:dyDescent="0.3">
      <c r="B3580" s="9"/>
      <c r="C3580" s="9"/>
      <c r="D3580" s="9"/>
      <c r="E3580" s="9"/>
      <c r="F3580" s="9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/>
      <c r="V3580" s="5"/>
      <c r="W3580" s="5"/>
      <c r="X3580" s="5"/>
      <c r="Y3580" s="5"/>
      <c r="Z3580" s="5"/>
      <c r="AA3580" s="5"/>
      <c r="AB3580" s="5"/>
      <c r="AC3580" s="5"/>
      <c r="AD3580" s="5"/>
      <c r="AE3580" s="5"/>
      <c r="AF3580" s="5"/>
      <c r="AG3580" s="5"/>
      <c r="AH3580" s="5"/>
      <c r="AI3580" s="5"/>
      <c r="AJ3580" s="5"/>
      <c r="AK3580" s="5"/>
      <c r="AL3580" s="5"/>
      <c r="AM3580" s="5"/>
      <c r="AN3580" s="5"/>
      <c r="AO3580" s="5"/>
      <c r="AP3580" s="5"/>
      <c r="AQ3580" s="5"/>
      <c r="AR3580" s="5"/>
      <c r="AS3580" s="5"/>
      <c r="AT3580" s="5"/>
      <c r="AU3580" s="5"/>
      <c r="AV3580" s="28"/>
      <c r="AW3580" s="28"/>
    </row>
    <row r="3581" spans="2:49" ht="15.6" x14ac:dyDescent="0.3">
      <c r="B3581" s="9"/>
      <c r="C3581" s="9"/>
      <c r="D3581" s="9"/>
      <c r="E3581" s="9"/>
      <c r="F3581" s="9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  <c r="U3581" s="5"/>
      <c r="V3581" s="5"/>
      <c r="W3581" s="5"/>
      <c r="X3581" s="5"/>
      <c r="Y3581" s="5"/>
      <c r="Z3581" s="5"/>
      <c r="AA3581" s="5"/>
      <c r="AB3581" s="5"/>
      <c r="AC3581" s="5"/>
      <c r="AD3581" s="5"/>
      <c r="AE3581" s="5"/>
      <c r="AF3581" s="5"/>
      <c r="AG3581" s="5"/>
      <c r="AH3581" s="5"/>
      <c r="AI3581" s="5"/>
      <c r="AJ3581" s="5"/>
      <c r="AK3581" s="5"/>
      <c r="AL3581" s="5"/>
      <c r="AM3581" s="5"/>
      <c r="AN3581" s="5"/>
      <c r="AO3581" s="5"/>
      <c r="AP3581" s="5"/>
      <c r="AQ3581" s="5"/>
      <c r="AR3581" s="5"/>
      <c r="AS3581" s="5"/>
      <c r="AT3581" s="5"/>
      <c r="AU3581" s="5"/>
      <c r="AV3581" s="28"/>
      <c r="AW3581" s="28"/>
    </row>
    <row r="3582" spans="2:49" ht="15.6" x14ac:dyDescent="0.3">
      <c r="B3582" s="9"/>
      <c r="C3582" s="9"/>
      <c r="D3582" s="9"/>
      <c r="E3582" s="9"/>
      <c r="F3582" s="9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  <c r="U3582" s="5"/>
      <c r="V3582" s="5"/>
      <c r="W3582" s="5"/>
      <c r="X3582" s="5"/>
      <c r="Y3582" s="5"/>
      <c r="Z3582" s="5"/>
      <c r="AA3582" s="5"/>
      <c r="AB3582" s="5"/>
      <c r="AC3582" s="5"/>
      <c r="AD3582" s="5"/>
      <c r="AE3582" s="5"/>
      <c r="AF3582" s="5"/>
      <c r="AG3582" s="5"/>
      <c r="AH3582" s="5"/>
      <c r="AI3582" s="5"/>
      <c r="AJ3582" s="5"/>
      <c r="AK3582" s="5"/>
      <c r="AL3582" s="5"/>
      <c r="AM3582" s="5"/>
      <c r="AN3582" s="5"/>
      <c r="AO3582" s="5"/>
      <c r="AP3582" s="5"/>
      <c r="AQ3582" s="5"/>
      <c r="AR3582" s="5"/>
      <c r="AS3582" s="5"/>
      <c r="AT3582" s="5"/>
      <c r="AU3582" s="5"/>
      <c r="AV3582" s="28"/>
      <c r="AW3582" s="28"/>
    </row>
    <row r="3583" spans="2:49" ht="15.6" x14ac:dyDescent="0.3">
      <c r="B3583" s="9"/>
      <c r="C3583" s="9"/>
      <c r="D3583" s="9"/>
      <c r="E3583" s="9"/>
      <c r="F3583" s="9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  <c r="U3583" s="5"/>
      <c r="V3583" s="5"/>
      <c r="W3583" s="5"/>
      <c r="X3583" s="5"/>
      <c r="Y3583" s="5"/>
      <c r="Z3583" s="5"/>
      <c r="AA3583" s="5"/>
      <c r="AB3583" s="5"/>
      <c r="AC3583" s="5"/>
      <c r="AD3583" s="5"/>
      <c r="AE3583" s="5"/>
      <c r="AF3583" s="5"/>
      <c r="AG3583" s="5"/>
      <c r="AH3583" s="5"/>
      <c r="AI3583" s="5"/>
      <c r="AJ3583" s="5"/>
      <c r="AK3583" s="5"/>
      <c r="AL3583" s="5"/>
      <c r="AM3583" s="5"/>
      <c r="AN3583" s="5"/>
      <c r="AO3583" s="5"/>
      <c r="AP3583" s="5"/>
      <c r="AQ3583" s="5"/>
      <c r="AR3583" s="5"/>
      <c r="AS3583" s="5"/>
      <c r="AT3583" s="5"/>
      <c r="AU3583" s="5"/>
      <c r="AV3583" s="28"/>
      <c r="AW3583" s="28"/>
    </row>
    <row r="3584" spans="2:49" ht="15.6" x14ac:dyDescent="0.3">
      <c r="B3584" s="9"/>
      <c r="C3584" s="9"/>
      <c r="D3584" s="9"/>
      <c r="E3584" s="9"/>
      <c r="F3584" s="9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  <c r="U3584" s="5"/>
      <c r="V3584" s="5"/>
      <c r="W3584" s="5"/>
      <c r="X3584" s="5"/>
      <c r="Y3584" s="5"/>
      <c r="Z3584" s="5"/>
      <c r="AA3584" s="5"/>
      <c r="AB3584" s="5"/>
      <c r="AC3584" s="5"/>
      <c r="AD3584" s="5"/>
      <c r="AE3584" s="5"/>
      <c r="AF3584" s="5"/>
      <c r="AG3584" s="5"/>
      <c r="AH3584" s="5"/>
      <c r="AI3584" s="5"/>
      <c r="AJ3584" s="5"/>
      <c r="AK3584" s="5"/>
      <c r="AL3584" s="5"/>
      <c r="AM3584" s="5"/>
      <c r="AN3584" s="5"/>
      <c r="AO3584" s="5"/>
      <c r="AP3584" s="5"/>
      <c r="AQ3584" s="5"/>
      <c r="AR3584" s="5"/>
      <c r="AS3584" s="5"/>
      <c r="AT3584" s="5"/>
      <c r="AU3584" s="5"/>
      <c r="AV3584" s="28"/>
      <c r="AW3584" s="28"/>
    </row>
    <row r="3585" spans="2:49" ht="15.6" x14ac:dyDescent="0.3">
      <c r="B3585" s="9"/>
      <c r="C3585" s="9"/>
      <c r="D3585" s="9"/>
      <c r="E3585" s="9"/>
      <c r="F3585" s="9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  <c r="U3585" s="5"/>
      <c r="V3585" s="5"/>
      <c r="W3585" s="5"/>
      <c r="X3585" s="5"/>
      <c r="Y3585" s="5"/>
      <c r="Z3585" s="5"/>
      <c r="AA3585" s="5"/>
      <c r="AB3585" s="5"/>
      <c r="AC3585" s="5"/>
      <c r="AD3585" s="5"/>
      <c r="AE3585" s="5"/>
      <c r="AF3585" s="5"/>
      <c r="AG3585" s="5"/>
      <c r="AH3585" s="5"/>
      <c r="AI3585" s="5"/>
      <c r="AJ3585" s="5"/>
      <c r="AK3585" s="5"/>
      <c r="AL3585" s="5"/>
      <c r="AM3585" s="5"/>
      <c r="AN3585" s="5"/>
      <c r="AO3585" s="5"/>
      <c r="AP3585" s="5"/>
      <c r="AQ3585" s="5"/>
      <c r="AR3585" s="5"/>
      <c r="AS3585" s="5"/>
      <c r="AT3585" s="5"/>
      <c r="AU3585" s="5"/>
      <c r="AV3585" s="28"/>
      <c r="AW3585" s="28"/>
    </row>
    <row r="3586" spans="2:49" ht="15.6" x14ac:dyDescent="0.3">
      <c r="B3586" s="9"/>
      <c r="C3586" s="9"/>
      <c r="D3586" s="9"/>
      <c r="E3586" s="9"/>
      <c r="F3586" s="9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  <c r="U3586" s="5"/>
      <c r="V3586" s="5"/>
      <c r="W3586" s="5"/>
      <c r="X3586" s="5"/>
      <c r="Y3586" s="5"/>
      <c r="Z3586" s="5"/>
      <c r="AA3586" s="5"/>
      <c r="AB3586" s="5"/>
      <c r="AC3586" s="5"/>
      <c r="AD3586" s="5"/>
      <c r="AE3586" s="5"/>
      <c r="AF3586" s="5"/>
      <c r="AG3586" s="5"/>
      <c r="AH3586" s="5"/>
      <c r="AI3586" s="5"/>
      <c r="AJ3586" s="5"/>
      <c r="AK3586" s="5"/>
      <c r="AL3586" s="5"/>
      <c r="AM3586" s="5"/>
      <c r="AN3586" s="5"/>
      <c r="AO3586" s="5"/>
      <c r="AP3586" s="5"/>
      <c r="AQ3586" s="5"/>
      <c r="AR3586" s="5"/>
      <c r="AS3586" s="5"/>
      <c r="AT3586" s="5"/>
      <c r="AU3586" s="5"/>
      <c r="AV3586" s="28"/>
      <c r="AW3586" s="28"/>
    </row>
    <row r="3587" spans="2:49" ht="15.6" x14ac:dyDescent="0.3">
      <c r="B3587" s="9"/>
      <c r="C3587" s="9"/>
      <c r="D3587" s="9"/>
      <c r="E3587" s="9"/>
      <c r="F3587" s="9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  <c r="U3587" s="5"/>
      <c r="V3587" s="5"/>
      <c r="W3587" s="5"/>
      <c r="X3587" s="5"/>
      <c r="Y3587" s="5"/>
      <c r="Z3587" s="5"/>
      <c r="AA3587" s="5"/>
      <c r="AB3587" s="5"/>
      <c r="AC3587" s="5"/>
      <c r="AD3587" s="5"/>
      <c r="AE3587" s="5"/>
      <c r="AF3587" s="5"/>
      <c r="AG3587" s="5"/>
      <c r="AH3587" s="5"/>
      <c r="AI3587" s="5"/>
      <c r="AJ3587" s="5"/>
      <c r="AK3587" s="5"/>
      <c r="AL3587" s="5"/>
      <c r="AM3587" s="5"/>
      <c r="AN3587" s="5"/>
      <c r="AO3587" s="5"/>
      <c r="AP3587" s="5"/>
      <c r="AQ3587" s="5"/>
      <c r="AR3587" s="5"/>
      <c r="AS3587" s="5"/>
      <c r="AT3587" s="5"/>
      <c r="AU3587" s="5"/>
      <c r="AV3587" s="28"/>
      <c r="AW3587" s="28"/>
    </row>
    <row r="3588" spans="2:49" ht="15.6" x14ac:dyDescent="0.3">
      <c r="B3588" s="9"/>
      <c r="C3588" s="9"/>
      <c r="D3588" s="9"/>
      <c r="E3588" s="9"/>
      <c r="F3588" s="9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/>
      <c r="V3588" s="5"/>
      <c r="W3588" s="5"/>
      <c r="X3588" s="5"/>
      <c r="Y3588" s="5"/>
      <c r="Z3588" s="5"/>
      <c r="AA3588" s="5"/>
      <c r="AB3588" s="5"/>
      <c r="AC3588" s="5"/>
      <c r="AD3588" s="5"/>
      <c r="AE3588" s="5"/>
      <c r="AF3588" s="5"/>
      <c r="AG3588" s="5"/>
      <c r="AH3588" s="5"/>
      <c r="AI3588" s="5"/>
      <c r="AJ3588" s="5"/>
      <c r="AK3588" s="5"/>
      <c r="AL3588" s="5"/>
      <c r="AM3588" s="5"/>
      <c r="AN3588" s="5"/>
      <c r="AO3588" s="5"/>
      <c r="AP3588" s="5"/>
      <c r="AQ3588" s="5"/>
      <c r="AR3588" s="5"/>
      <c r="AS3588" s="5"/>
      <c r="AT3588" s="5"/>
      <c r="AU3588" s="5"/>
      <c r="AV3588" s="28"/>
      <c r="AW3588" s="28"/>
    </row>
    <row r="3589" spans="2:49" ht="15.6" x14ac:dyDescent="0.3">
      <c r="B3589" s="9"/>
      <c r="C3589" s="9"/>
      <c r="D3589" s="9"/>
      <c r="E3589" s="9"/>
      <c r="F3589" s="9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  <c r="U3589" s="5"/>
      <c r="V3589" s="5"/>
      <c r="W3589" s="5"/>
      <c r="X3589" s="5"/>
      <c r="Y3589" s="5"/>
      <c r="Z3589" s="5"/>
      <c r="AA3589" s="5"/>
      <c r="AB3589" s="5"/>
      <c r="AC3589" s="5"/>
      <c r="AD3589" s="5"/>
      <c r="AE3589" s="5"/>
      <c r="AF3589" s="5"/>
      <c r="AG3589" s="5"/>
      <c r="AH3589" s="5"/>
      <c r="AI3589" s="5"/>
      <c r="AJ3589" s="5"/>
      <c r="AK3589" s="5"/>
      <c r="AL3589" s="5"/>
      <c r="AM3589" s="5"/>
      <c r="AN3589" s="5"/>
      <c r="AO3589" s="5"/>
      <c r="AP3589" s="5"/>
      <c r="AQ3589" s="5"/>
      <c r="AR3589" s="5"/>
      <c r="AS3589" s="5"/>
      <c r="AT3589" s="5"/>
      <c r="AU3589" s="5"/>
      <c r="AV3589" s="28"/>
      <c r="AW3589" s="28"/>
    </row>
    <row r="3590" spans="2:49" ht="15.6" x14ac:dyDescent="0.3">
      <c r="B3590" s="9"/>
      <c r="C3590" s="9"/>
      <c r="D3590" s="9"/>
      <c r="E3590" s="9"/>
      <c r="F3590" s="9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  <c r="U3590" s="5"/>
      <c r="V3590" s="5"/>
      <c r="W3590" s="5"/>
      <c r="X3590" s="5"/>
      <c r="Y3590" s="5"/>
      <c r="Z3590" s="5"/>
      <c r="AA3590" s="5"/>
      <c r="AB3590" s="5"/>
      <c r="AC3590" s="5"/>
      <c r="AD3590" s="5"/>
      <c r="AE3590" s="5"/>
      <c r="AF3590" s="5"/>
      <c r="AG3590" s="5"/>
      <c r="AH3590" s="5"/>
      <c r="AI3590" s="5"/>
      <c r="AJ3590" s="5"/>
      <c r="AK3590" s="5"/>
      <c r="AL3590" s="5"/>
      <c r="AM3590" s="5"/>
      <c r="AN3590" s="5"/>
      <c r="AO3590" s="5"/>
      <c r="AP3590" s="5"/>
      <c r="AQ3590" s="5"/>
      <c r="AR3590" s="5"/>
      <c r="AS3590" s="5"/>
      <c r="AT3590" s="5"/>
      <c r="AU3590" s="5"/>
      <c r="AV3590" s="28"/>
      <c r="AW3590" s="28"/>
    </row>
    <row r="3591" spans="2:49" ht="15.6" x14ac:dyDescent="0.3">
      <c r="B3591" s="9"/>
      <c r="C3591" s="9"/>
      <c r="D3591" s="9"/>
      <c r="E3591" s="9"/>
      <c r="F3591" s="9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  <c r="U3591" s="5"/>
      <c r="V3591" s="5"/>
      <c r="W3591" s="5"/>
      <c r="X3591" s="5"/>
      <c r="Y3591" s="5"/>
      <c r="Z3591" s="5"/>
      <c r="AA3591" s="5"/>
      <c r="AB3591" s="5"/>
      <c r="AC3591" s="5"/>
      <c r="AD3591" s="5"/>
      <c r="AE3591" s="5"/>
      <c r="AF3591" s="5"/>
      <c r="AG3591" s="5"/>
      <c r="AH3591" s="5"/>
      <c r="AI3591" s="5"/>
      <c r="AJ3591" s="5"/>
      <c r="AK3591" s="5"/>
      <c r="AL3591" s="5"/>
      <c r="AM3591" s="5"/>
      <c r="AN3591" s="5"/>
      <c r="AO3591" s="5"/>
      <c r="AP3591" s="5"/>
      <c r="AQ3591" s="5"/>
      <c r="AR3591" s="5"/>
      <c r="AS3591" s="5"/>
      <c r="AT3591" s="5"/>
      <c r="AU3591" s="5"/>
      <c r="AV3591" s="28"/>
      <c r="AW3591" s="28"/>
    </row>
    <row r="3592" spans="2:49" ht="15.6" x14ac:dyDescent="0.3">
      <c r="B3592" s="9"/>
      <c r="C3592" s="9"/>
      <c r="D3592" s="9"/>
      <c r="E3592" s="9"/>
      <c r="F3592" s="9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  <c r="U3592" s="5"/>
      <c r="V3592" s="5"/>
      <c r="W3592" s="5"/>
      <c r="X3592" s="5"/>
      <c r="Y3592" s="5"/>
      <c r="Z3592" s="5"/>
      <c r="AA3592" s="5"/>
      <c r="AB3592" s="5"/>
      <c r="AC3592" s="5"/>
      <c r="AD3592" s="5"/>
      <c r="AE3592" s="5"/>
      <c r="AF3592" s="5"/>
      <c r="AG3592" s="5"/>
      <c r="AH3592" s="5"/>
      <c r="AI3592" s="5"/>
      <c r="AJ3592" s="5"/>
      <c r="AK3592" s="5"/>
      <c r="AL3592" s="5"/>
      <c r="AM3592" s="5"/>
      <c r="AN3592" s="5"/>
      <c r="AO3592" s="5"/>
      <c r="AP3592" s="5"/>
      <c r="AQ3592" s="5"/>
      <c r="AR3592" s="5"/>
      <c r="AS3592" s="5"/>
      <c r="AT3592" s="5"/>
      <c r="AU3592" s="5"/>
      <c r="AV3592" s="28"/>
      <c r="AW3592" s="28"/>
    </row>
    <row r="3593" spans="2:49" ht="15.6" x14ac:dyDescent="0.3">
      <c r="B3593" s="9"/>
      <c r="C3593" s="9"/>
      <c r="D3593" s="9"/>
      <c r="E3593" s="9"/>
      <c r="F3593" s="9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  <c r="U3593" s="5"/>
      <c r="V3593" s="5"/>
      <c r="W3593" s="5"/>
      <c r="X3593" s="5"/>
      <c r="Y3593" s="5"/>
      <c r="Z3593" s="5"/>
      <c r="AA3593" s="5"/>
      <c r="AB3593" s="5"/>
      <c r="AC3593" s="5"/>
      <c r="AD3593" s="5"/>
      <c r="AE3593" s="5"/>
      <c r="AF3593" s="5"/>
      <c r="AG3593" s="5"/>
      <c r="AH3593" s="5"/>
      <c r="AI3593" s="5"/>
      <c r="AJ3593" s="5"/>
      <c r="AK3593" s="5"/>
      <c r="AL3593" s="5"/>
      <c r="AM3593" s="5"/>
      <c r="AN3593" s="5"/>
      <c r="AO3593" s="5"/>
      <c r="AP3593" s="5"/>
      <c r="AQ3593" s="5"/>
      <c r="AR3593" s="5"/>
      <c r="AS3593" s="5"/>
      <c r="AT3593" s="5"/>
      <c r="AU3593" s="5"/>
      <c r="AV3593" s="28"/>
      <c r="AW3593" s="28"/>
    </row>
    <row r="3594" spans="2:49" ht="15.6" x14ac:dyDescent="0.3">
      <c r="B3594" s="9"/>
      <c r="C3594" s="9"/>
      <c r="D3594" s="9"/>
      <c r="E3594" s="9"/>
      <c r="F3594" s="9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5"/>
      <c r="V3594" s="5"/>
      <c r="W3594" s="5"/>
      <c r="X3594" s="5"/>
      <c r="Y3594" s="5"/>
      <c r="Z3594" s="5"/>
      <c r="AA3594" s="5"/>
      <c r="AB3594" s="5"/>
      <c r="AC3594" s="5"/>
      <c r="AD3594" s="5"/>
      <c r="AE3594" s="5"/>
      <c r="AF3594" s="5"/>
      <c r="AG3594" s="5"/>
      <c r="AH3594" s="5"/>
      <c r="AI3594" s="5"/>
      <c r="AJ3594" s="5"/>
      <c r="AK3594" s="5"/>
      <c r="AL3594" s="5"/>
      <c r="AM3594" s="5"/>
      <c r="AN3594" s="5"/>
      <c r="AO3594" s="5"/>
      <c r="AP3594" s="5"/>
      <c r="AQ3594" s="5"/>
      <c r="AR3594" s="5"/>
      <c r="AS3594" s="5"/>
      <c r="AT3594" s="5"/>
      <c r="AU3594" s="5"/>
      <c r="AV3594" s="28"/>
      <c r="AW3594" s="28"/>
    </row>
    <row r="3595" spans="2:49" ht="15.6" x14ac:dyDescent="0.3">
      <c r="B3595" s="9"/>
      <c r="C3595" s="9"/>
      <c r="D3595" s="9"/>
      <c r="E3595" s="9"/>
      <c r="F3595" s="9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  <c r="U3595" s="5"/>
      <c r="V3595" s="5"/>
      <c r="W3595" s="5"/>
      <c r="X3595" s="5"/>
      <c r="Y3595" s="5"/>
      <c r="Z3595" s="5"/>
      <c r="AA3595" s="5"/>
      <c r="AB3595" s="5"/>
      <c r="AC3595" s="5"/>
      <c r="AD3595" s="5"/>
      <c r="AE3595" s="5"/>
      <c r="AF3595" s="5"/>
      <c r="AG3595" s="5"/>
      <c r="AH3595" s="5"/>
      <c r="AI3595" s="5"/>
      <c r="AJ3595" s="5"/>
      <c r="AK3595" s="5"/>
      <c r="AL3595" s="5"/>
      <c r="AM3595" s="5"/>
      <c r="AN3595" s="5"/>
      <c r="AO3595" s="5"/>
      <c r="AP3595" s="5"/>
      <c r="AQ3595" s="5"/>
      <c r="AR3595" s="5"/>
      <c r="AS3595" s="5"/>
      <c r="AT3595" s="5"/>
      <c r="AU3595" s="5"/>
      <c r="AV3595" s="28"/>
      <c r="AW3595" s="28"/>
    </row>
    <row r="3596" spans="2:49" ht="15.6" x14ac:dyDescent="0.3">
      <c r="B3596" s="9"/>
      <c r="C3596" s="9"/>
      <c r="D3596" s="9"/>
      <c r="E3596" s="9"/>
      <c r="F3596" s="9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  <c r="U3596" s="5"/>
      <c r="V3596" s="5"/>
      <c r="W3596" s="5"/>
      <c r="X3596" s="5"/>
      <c r="Y3596" s="5"/>
      <c r="Z3596" s="5"/>
      <c r="AA3596" s="5"/>
      <c r="AB3596" s="5"/>
      <c r="AC3596" s="5"/>
      <c r="AD3596" s="5"/>
      <c r="AE3596" s="5"/>
      <c r="AF3596" s="5"/>
      <c r="AG3596" s="5"/>
      <c r="AH3596" s="5"/>
      <c r="AI3596" s="5"/>
      <c r="AJ3596" s="5"/>
      <c r="AK3596" s="5"/>
      <c r="AL3596" s="5"/>
      <c r="AM3596" s="5"/>
      <c r="AN3596" s="5"/>
      <c r="AO3596" s="5"/>
      <c r="AP3596" s="5"/>
      <c r="AQ3596" s="5"/>
      <c r="AR3596" s="5"/>
      <c r="AS3596" s="5"/>
      <c r="AT3596" s="5"/>
      <c r="AU3596" s="5"/>
      <c r="AV3596" s="28"/>
      <c r="AW3596" s="28"/>
    </row>
    <row r="3597" spans="2:49" ht="15.6" x14ac:dyDescent="0.3">
      <c r="B3597" s="9"/>
      <c r="C3597" s="9"/>
      <c r="D3597" s="9"/>
      <c r="E3597" s="9"/>
      <c r="F3597" s="9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  <c r="U3597" s="5"/>
      <c r="V3597" s="5"/>
      <c r="W3597" s="5"/>
      <c r="X3597" s="5"/>
      <c r="Y3597" s="5"/>
      <c r="Z3597" s="5"/>
      <c r="AA3597" s="5"/>
      <c r="AB3597" s="5"/>
      <c r="AC3597" s="5"/>
      <c r="AD3597" s="5"/>
      <c r="AE3597" s="5"/>
      <c r="AF3597" s="5"/>
      <c r="AG3597" s="5"/>
      <c r="AH3597" s="5"/>
      <c r="AI3597" s="5"/>
      <c r="AJ3597" s="5"/>
      <c r="AK3597" s="5"/>
      <c r="AL3597" s="5"/>
      <c r="AM3597" s="5"/>
      <c r="AN3597" s="5"/>
      <c r="AO3597" s="5"/>
      <c r="AP3597" s="5"/>
      <c r="AQ3597" s="5"/>
      <c r="AR3597" s="5"/>
      <c r="AS3597" s="5"/>
      <c r="AT3597" s="5"/>
      <c r="AU3597" s="5"/>
      <c r="AV3597" s="28"/>
      <c r="AW3597" s="28"/>
    </row>
    <row r="3598" spans="2:49" ht="15.6" x14ac:dyDescent="0.3">
      <c r="B3598" s="9"/>
      <c r="C3598" s="9"/>
      <c r="D3598" s="9"/>
      <c r="E3598" s="9"/>
      <c r="F3598" s="9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  <c r="U3598" s="5"/>
      <c r="V3598" s="5"/>
      <c r="W3598" s="5"/>
      <c r="X3598" s="5"/>
      <c r="Y3598" s="5"/>
      <c r="Z3598" s="5"/>
      <c r="AA3598" s="5"/>
      <c r="AB3598" s="5"/>
      <c r="AC3598" s="5"/>
      <c r="AD3598" s="5"/>
      <c r="AE3598" s="5"/>
      <c r="AF3598" s="5"/>
      <c r="AG3598" s="5"/>
      <c r="AH3598" s="5"/>
      <c r="AI3598" s="5"/>
      <c r="AJ3598" s="5"/>
      <c r="AK3598" s="5"/>
      <c r="AL3598" s="5"/>
      <c r="AM3598" s="5"/>
      <c r="AN3598" s="5"/>
      <c r="AO3598" s="5"/>
      <c r="AP3598" s="5"/>
      <c r="AQ3598" s="5"/>
      <c r="AR3598" s="5"/>
      <c r="AS3598" s="5"/>
      <c r="AT3598" s="5"/>
      <c r="AU3598" s="5"/>
      <c r="AV3598" s="28"/>
      <c r="AW3598" s="28"/>
    </row>
    <row r="3599" spans="2:49" ht="15.6" x14ac:dyDescent="0.3">
      <c r="B3599" s="9"/>
      <c r="C3599" s="9"/>
      <c r="D3599" s="9"/>
      <c r="E3599" s="9"/>
      <c r="F3599" s="9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  <c r="V3599" s="5"/>
      <c r="W3599" s="5"/>
      <c r="X3599" s="5"/>
      <c r="Y3599" s="5"/>
      <c r="Z3599" s="5"/>
      <c r="AA3599" s="5"/>
      <c r="AB3599" s="5"/>
      <c r="AC3599" s="5"/>
      <c r="AD3599" s="5"/>
      <c r="AE3599" s="5"/>
      <c r="AF3599" s="5"/>
      <c r="AG3599" s="5"/>
      <c r="AH3599" s="5"/>
      <c r="AI3599" s="5"/>
      <c r="AJ3599" s="5"/>
      <c r="AK3599" s="5"/>
      <c r="AL3599" s="5"/>
      <c r="AM3599" s="5"/>
      <c r="AN3599" s="5"/>
      <c r="AO3599" s="5"/>
      <c r="AP3599" s="5"/>
      <c r="AQ3599" s="5"/>
      <c r="AR3599" s="5"/>
      <c r="AS3599" s="5"/>
      <c r="AT3599" s="5"/>
      <c r="AU3599" s="5"/>
      <c r="AV3599" s="28"/>
      <c r="AW3599" s="28"/>
    </row>
    <row r="3600" spans="2:49" ht="15.6" x14ac:dyDescent="0.3">
      <c r="B3600" s="9"/>
      <c r="C3600" s="9"/>
      <c r="D3600" s="9"/>
      <c r="E3600" s="9"/>
      <c r="F3600" s="9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/>
      <c r="V3600" s="5"/>
      <c r="W3600" s="5"/>
      <c r="X3600" s="5"/>
      <c r="Y3600" s="5"/>
      <c r="Z3600" s="5"/>
      <c r="AA3600" s="5"/>
      <c r="AB3600" s="5"/>
      <c r="AC3600" s="5"/>
      <c r="AD3600" s="5"/>
      <c r="AE3600" s="5"/>
      <c r="AF3600" s="5"/>
      <c r="AG3600" s="5"/>
      <c r="AH3600" s="5"/>
      <c r="AI3600" s="5"/>
      <c r="AJ3600" s="5"/>
      <c r="AK3600" s="5"/>
      <c r="AL3600" s="5"/>
      <c r="AM3600" s="5"/>
      <c r="AN3600" s="5"/>
      <c r="AO3600" s="5"/>
      <c r="AP3600" s="5"/>
      <c r="AQ3600" s="5"/>
      <c r="AR3600" s="5"/>
      <c r="AS3600" s="5"/>
      <c r="AT3600" s="5"/>
      <c r="AU3600" s="5"/>
      <c r="AV3600" s="28"/>
      <c r="AW3600" s="28"/>
    </row>
    <row r="3601" spans="2:49" ht="15.6" x14ac:dyDescent="0.3">
      <c r="B3601" s="9"/>
      <c r="C3601" s="9"/>
      <c r="D3601" s="9"/>
      <c r="E3601" s="9"/>
      <c r="F3601" s="9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  <c r="U3601" s="5"/>
      <c r="V3601" s="5"/>
      <c r="W3601" s="5"/>
      <c r="X3601" s="5"/>
      <c r="Y3601" s="5"/>
      <c r="Z3601" s="5"/>
      <c r="AA3601" s="5"/>
      <c r="AB3601" s="5"/>
      <c r="AC3601" s="5"/>
      <c r="AD3601" s="5"/>
      <c r="AE3601" s="5"/>
      <c r="AF3601" s="5"/>
      <c r="AG3601" s="5"/>
      <c r="AH3601" s="5"/>
      <c r="AI3601" s="5"/>
      <c r="AJ3601" s="5"/>
      <c r="AK3601" s="5"/>
      <c r="AL3601" s="5"/>
      <c r="AM3601" s="5"/>
      <c r="AN3601" s="5"/>
      <c r="AO3601" s="5"/>
      <c r="AP3601" s="5"/>
      <c r="AQ3601" s="5"/>
      <c r="AR3601" s="5"/>
      <c r="AS3601" s="5"/>
      <c r="AT3601" s="5"/>
      <c r="AU3601" s="5"/>
      <c r="AV3601" s="28"/>
      <c r="AW3601" s="28"/>
    </row>
    <row r="3602" spans="2:49" ht="15.6" x14ac:dyDescent="0.3">
      <c r="B3602" s="9"/>
      <c r="C3602" s="9"/>
      <c r="D3602" s="9"/>
      <c r="E3602" s="9"/>
      <c r="F3602" s="9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  <c r="U3602" s="5"/>
      <c r="V3602" s="5"/>
      <c r="W3602" s="5"/>
      <c r="X3602" s="5"/>
      <c r="Y3602" s="5"/>
      <c r="Z3602" s="5"/>
      <c r="AA3602" s="5"/>
      <c r="AB3602" s="5"/>
      <c r="AC3602" s="5"/>
      <c r="AD3602" s="5"/>
      <c r="AE3602" s="5"/>
      <c r="AF3602" s="5"/>
      <c r="AG3602" s="5"/>
      <c r="AH3602" s="5"/>
      <c r="AI3602" s="5"/>
      <c r="AJ3602" s="5"/>
      <c r="AK3602" s="5"/>
      <c r="AL3602" s="5"/>
      <c r="AM3602" s="5"/>
      <c r="AN3602" s="5"/>
      <c r="AO3602" s="5"/>
      <c r="AP3602" s="5"/>
      <c r="AQ3602" s="5"/>
      <c r="AR3602" s="5"/>
      <c r="AS3602" s="5"/>
      <c r="AT3602" s="5"/>
      <c r="AU3602" s="5"/>
      <c r="AV3602" s="28"/>
      <c r="AW3602" s="28"/>
    </row>
    <row r="3603" spans="2:49" ht="15.6" x14ac:dyDescent="0.3">
      <c r="B3603" s="9"/>
      <c r="C3603" s="9"/>
      <c r="D3603" s="9"/>
      <c r="E3603" s="9"/>
      <c r="F3603" s="9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  <c r="U3603" s="5"/>
      <c r="V3603" s="5"/>
      <c r="W3603" s="5"/>
      <c r="X3603" s="5"/>
      <c r="Y3603" s="5"/>
      <c r="Z3603" s="5"/>
      <c r="AA3603" s="5"/>
      <c r="AB3603" s="5"/>
      <c r="AC3603" s="5"/>
      <c r="AD3603" s="5"/>
      <c r="AE3603" s="5"/>
      <c r="AF3603" s="5"/>
      <c r="AG3603" s="5"/>
      <c r="AH3603" s="5"/>
      <c r="AI3603" s="5"/>
      <c r="AJ3603" s="5"/>
      <c r="AK3603" s="5"/>
      <c r="AL3603" s="5"/>
      <c r="AM3603" s="5"/>
      <c r="AN3603" s="5"/>
      <c r="AO3603" s="5"/>
      <c r="AP3603" s="5"/>
      <c r="AQ3603" s="5"/>
      <c r="AR3603" s="5"/>
      <c r="AS3603" s="5"/>
      <c r="AT3603" s="5"/>
      <c r="AU3603" s="5"/>
      <c r="AV3603" s="28"/>
      <c r="AW3603" s="28"/>
    </row>
    <row r="3604" spans="2:49" ht="15.6" x14ac:dyDescent="0.3">
      <c r="B3604" s="9"/>
      <c r="C3604" s="9"/>
      <c r="D3604" s="9"/>
      <c r="E3604" s="9"/>
      <c r="F3604" s="9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  <c r="U3604" s="5"/>
      <c r="V3604" s="5"/>
      <c r="W3604" s="5"/>
      <c r="X3604" s="5"/>
      <c r="Y3604" s="5"/>
      <c r="Z3604" s="5"/>
      <c r="AA3604" s="5"/>
      <c r="AB3604" s="5"/>
      <c r="AC3604" s="5"/>
      <c r="AD3604" s="5"/>
      <c r="AE3604" s="5"/>
      <c r="AF3604" s="5"/>
      <c r="AG3604" s="5"/>
      <c r="AH3604" s="5"/>
      <c r="AI3604" s="5"/>
      <c r="AJ3604" s="5"/>
      <c r="AK3604" s="5"/>
      <c r="AL3604" s="5"/>
      <c r="AM3604" s="5"/>
      <c r="AN3604" s="5"/>
      <c r="AO3604" s="5"/>
      <c r="AP3604" s="5"/>
      <c r="AQ3604" s="5"/>
      <c r="AR3604" s="5"/>
      <c r="AS3604" s="5"/>
      <c r="AT3604" s="5"/>
      <c r="AU3604" s="5"/>
      <c r="AV3604" s="28"/>
      <c r="AW3604" s="28"/>
    </row>
    <row r="3605" spans="2:49" ht="15.6" x14ac:dyDescent="0.3">
      <c r="B3605" s="9"/>
      <c r="C3605" s="9"/>
      <c r="D3605" s="9"/>
      <c r="E3605" s="9"/>
      <c r="F3605" s="9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  <c r="U3605" s="5"/>
      <c r="V3605" s="5"/>
      <c r="W3605" s="5"/>
      <c r="X3605" s="5"/>
      <c r="Y3605" s="5"/>
      <c r="Z3605" s="5"/>
      <c r="AA3605" s="5"/>
      <c r="AB3605" s="5"/>
      <c r="AC3605" s="5"/>
      <c r="AD3605" s="5"/>
      <c r="AE3605" s="5"/>
      <c r="AF3605" s="5"/>
      <c r="AG3605" s="5"/>
      <c r="AH3605" s="5"/>
      <c r="AI3605" s="5"/>
      <c r="AJ3605" s="5"/>
      <c r="AK3605" s="5"/>
      <c r="AL3605" s="5"/>
      <c r="AM3605" s="5"/>
      <c r="AN3605" s="5"/>
      <c r="AO3605" s="5"/>
      <c r="AP3605" s="5"/>
      <c r="AQ3605" s="5"/>
      <c r="AR3605" s="5"/>
      <c r="AS3605" s="5"/>
      <c r="AT3605" s="5"/>
      <c r="AU3605" s="5"/>
      <c r="AV3605" s="28"/>
      <c r="AW3605" s="28"/>
    </row>
    <row r="3606" spans="2:49" ht="15.6" x14ac:dyDescent="0.3">
      <c r="B3606" s="9"/>
      <c r="C3606" s="9"/>
      <c r="D3606" s="9"/>
      <c r="E3606" s="9"/>
      <c r="F3606" s="9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  <c r="U3606" s="5"/>
      <c r="V3606" s="5"/>
      <c r="W3606" s="5"/>
      <c r="X3606" s="5"/>
      <c r="Y3606" s="5"/>
      <c r="Z3606" s="5"/>
      <c r="AA3606" s="5"/>
      <c r="AB3606" s="5"/>
      <c r="AC3606" s="5"/>
      <c r="AD3606" s="5"/>
      <c r="AE3606" s="5"/>
      <c r="AF3606" s="5"/>
      <c r="AG3606" s="5"/>
      <c r="AH3606" s="5"/>
      <c r="AI3606" s="5"/>
      <c r="AJ3606" s="5"/>
      <c r="AK3606" s="5"/>
      <c r="AL3606" s="5"/>
      <c r="AM3606" s="5"/>
      <c r="AN3606" s="5"/>
      <c r="AO3606" s="5"/>
      <c r="AP3606" s="5"/>
      <c r="AQ3606" s="5"/>
      <c r="AR3606" s="5"/>
      <c r="AS3606" s="5"/>
      <c r="AT3606" s="5"/>
      <c r="AU3606" s="5"/>
      <c r="AV3606" s="28"/>
      <c r="AW3606" s="28"/>
    </row>
    <row r="3607" spans="2:49" ht="15.6" x14ac:dyDescent="0.3">
      <c r="B3607" s="9"/>
      <c r="C3607" s="9"/>
      <c r="D3607" s="9"/>
      <c r="E3607" s="9"/>
      <c r="F3607" s="9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  <c r="U3607" s="5"/>
      <c r="V3607" s="5"/>
      <c r="W3607" s="5"/>
      <c r="X3607" s="5"/>
      <c r="Y3607" s="5"/>
      <c r="Z3607" s="5"/>
      <c r="AA3607" s="5"/>
      <c r="AB3607" s="5"/>
      <c r="AC3607" s="5"/>
      <c r="AD3607" s="5"/>
      <c r="AE3607" s="5"/>
      <c r="AF3607" s="5"/>
      <c r="AG3607" s="5"/>
      <c r="AH3607" s="5"/>
      <c r="AI3607" s="5"/>
      <c r="AJ3607" s="5"/>
      <c r="AK3607" s="5"/>
      <c r="AL3607" s="5"/>
      <c r="AM3607" s="5"/>
      <c r="AN3607" s="5"/>
      <c r="AO3607" s="5"/>
      <c r="AP3607" s="5"/>
      <c r="AQ3607" s="5"/>
      <c r="AR3607" s="5"/>
      <c r="AS3607" s="5"/>
      <c r="AT3607" s="5"/>
      <c r="AU3607" s="5"/>
      <c r="AV3607" s="28"/>
      <c r="AW3607" s="28"/>
    </row>
    <row r="3608" spans="2:49" ht="15.6" x14ac:dyDescent="0.3">
      <c r="B3608" s="9"/>
      <c r="C3608" s="9"/>
      <c r="D3608" s="9"/>
      <c r="E3608" s="9"/>
      <c r="F3608" s="9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  <c r="U3608" s="5"/>
      <c r="V3608" s="5"/>
      <c r="W3608" s="5"/>
      <c r="X3608" s="5"/>
      <c r="Y3608" s="5"/>
      <c r="Z3608" s="5"/>
      <c r="AA3608" s="5"/>
      <c r="AB3608" s="5"/>
      <c r="AC3608" s="5"/>
      <c r="AD3608" s="5"/>
      <c r="AE3608" s="5"/>
      <c r="AF3608" s="5"/>
      <c r="AG3608" s="5"/>
      <c r="AH3608" s="5"/>
      <c r="AI3608" s="5"/>
      <c r="AJ3608" s="5"/>
      <c r="AK3608" s="5"/>
      <c r="AL3608" s="5"/>
      <c r="AM3608" s="5"/>
      <c r="AN3608" s="5"/>
      <c r="AO3608" s="5"/>
      <c r="AP3608" s="5"/>
      <c r="AQ3608" s="5"/>
      <c r="AR3608" s="5"/>
      <c r="AS3608" s="5"/>
      <c r="AT3608" s="5"/>
      <c r="AU3608" s="5"/>
      <c r="AV3608" s="28"/>
      <c r="AW3608" s="28"/>
    </row>
    <row r="3609" spans="2:49" ht="15.6" x14ac:dyDescent="0.3">
      <c r="B3609" s="9"/>
      <c r="C3609" s="9"/>
      <c r="D3609" s="9"/>
      <c r="E3609" s="9"/>
      <c r="F3609" s="9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  <c r="U3609" s="5"/>
      <c r="V3609" s="5"/>
      <c r="W3609" s="5"/>
      <c r="X3609" s="5"/>
      <c r="Y3609" s="5"/>
      <c r="Z3609" s="5"/>
      <c r="AA3609" s="5"/>
      <c r="AB3609" s="5"/>
      <c r="AC3609" s="5"/>
      <c r="AD3609" s="5"/>
      <c r="AE3609" s="5"/>
      <c r="AF3609" s="5"/>
      <c r="AG3609" s="5"/>
      <c r="AH3609" s="5"/>
      <c r="AI3609" s="5"/>
      <c r="AJ3609" s="5"/>
      <c r="AK3609" s="5"/>
      <c r="AL3609" s="5"/>
      <c r="AM3609" s="5"/>
      <c r="AN3609" s="5"/>
      <c r="AO3609" s="5"/>
      <c r="AP3609" s="5"/>
      <c r="AQ3609" s="5"/>
      <c r="AR3609" s="5"/>
      <c r="AS3609" s="5"/>
      <c r="AT3609" s="5"/>
      <c r="AU3609" s="5"/>
      <c r="AV3609" s="28"/>
      <c r="AW3609" s="28"/>
    </row>
    <row r="3610" spans="2:49" ht="15.6" x14ac:dyDescent="0.3">
      <c r="B3610" s="9"/>
      <c r="C3610" s="9"/>
      <c r="D3610" s="9"/>
      <c r="E3610" s="9"/>
      <c r="F3610" s="9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  <c r="U3610" s="5"/>
      <c r="V3610" s="5"/>
      <c r="W3610" s="5"/>
      <c r="X3610" s="5"/>
      <c r="Y3610" s="5"/>
      <c r="Z3610" s="5"/>
      <c r="AA3610" s="5"/>
      <c r="AB3610" s="5"/>
      <c r="AC3610" s="5"/>
      <c r="AD3610" s="5"/>
      <c r="AE3610" s="5"/>
      <c r="AF3610" s="5"/>
      <c r="AG3610" s="5"/>
      <c r="AH3610" s="5"/>
      <c r="AI3610" s="5"/>
      <c r="AJ3610" s="5"/>
      <c r="AK3610" s="5"/>
      <c r="AL3610" s="5"/>
      <c r="AM3610" s="5"/>
      <c r="AN3610" s="5"/>
      <c r="AO3610" s="5"/>
      <c r="AP3610" s="5"/>
      <c r="AQ3610" s="5"/>
      <c r="AR3610" s="5"/>
      <c r="AS3610" s="5"/>
      <c r="AT3610" s="5"/>
      <c r="AU3610" s="5"/>
      <c r="AV3610" s="28"/>
      <c r="AW3610" s="28"/>
    </row>
    <row r="3611" spans="2:49" ht="15.6" x14ac:dyDescent="0.3">
      <c r="B3611" s="9"/>
      <c r="C3611" s="9"/>
      <c r="D3611" s="9"/>
      <c r="E3611" s="9"/>
      <c r="F3611" s="9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  <c r="U3611" s="5"/>
      <c r="V3611" s="5"/>
      <c r="W3611" s="5"/>
      <c r="X3611" s="5"/>
      <c r="Y3611" s="5"/>
      <c r="Z3611" s="5"/>
      <c r="AA3611" s="5"/>
      <c r="AB3611" s="5"/>
      <c r="AC3611" s="5"/>
      <c r="AD3611" s="5"/>
      <c r="AE3611" s="5"/>
      <c r="AF3611" s="5"/>
      <c r="AG3611" s="5"/>
      <c r="AH3611" s="5"/>
      <c r="AI3611" s="5"/>
      <c r="AJ3611" s="5"/>
      <c r="AK3611" s="5"/>
      <c r="AL3611" s="5"/>
      <c r="AM3611" s="5"/>
      <c r="AN3611" s="5"/>
      <c r="AO3611" s="5"/>
      <c r="AP3611" s="5"/>
      <c r="AQ3611" s="5"/>
      <c r="AR3611" s="5"/>
      <c r="AS3611" s="5"/>
      <c r="AT3611" s="5"/>
      <c r="AU3611" s="5"/>
      <c r="AV3611" s="28"/>
      <c r="AW3611" s="28"/>
    </row>
    <row r="3612" spans="2:49" ht="15.6" x14ac:dyDescent="0.3">
      <c r="B3612" s="9"/>
      <c r="C3612" s="9"/>
      <c r="D3612" s="9"/>
      <c r="E3612" s="9"/>
      <c r="F3612" s="9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  <c r="U3612" s="5"/>
      <c r="V3612" s="5"/>
      <c r="W3612" s="5"/>
      <c r="X3612" s="5"/>
      <c r="Y3612" s="5"/>
      <c r="Z3612" s="5"/>
      <c r="AA3612" s="5"/>
      <c r="AB3612" s="5"/>
      <c r="AC3612" s="5"/>
      <c r="AD3612" s="5"/>
      <c r="AE3612" s="5"/>
      <c r="AF3612" s="5"/>
      <c r="AG3612" s="5"/>
      <c r="AH3612" s="5"/>
      <c r="AI3612" s="5"/>
      <c r="AJ3612" s="5"/>
      <c r="AK3612" s="5"/>
      <c r="AL3612" s="5"/>
      <c r="AM3612" s="5"/>
      <c r="AN3612" s="5"/>
      <c r="AO3612" s="5"/>
      <c r="AP3612" s="5"/>
      <c r="AQ3612" s="5"/>
      <c r="AR3612" s="5"/>
      <c r="AS3612" s="5"/>
      <c r="AT3612" s="5"/>
      <c r="AU3612" s="5"/>
      <c r="AV3612" s="28"/>
      <c r="AW3612" s="28"/>
    </row>
    <row r="3613" spans="2:49" ht="15.6" x14ac:dyDescent="0.3">
      <c r="B3613" s="9"/>
      <c r="C3613" s="9"/>
      <c r="D3613" s="9"/>
      <c r="E3613" s="9"/>
      <c r="F3613" s="9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  <c r="U3613" s="5"/>
      <c r="V3613" s="5"/>
      <c r="W3613" s="5"/>
      <c r="X3613" s="5"/>
      <c r="Y3613" s="5"/>
      <c r="Z3613" s="5"/>
      <c r="AA3613" s="5"/>
      <c r="AB3613" s="5"/>
      <c r="AC3613" s="5"/>
      <c r="AD3613" s="5"/>
      <c r="AE3613" s="5"/>
      <c r="AF3613" s="5"/>
      <c r="AG3613" s="5"/>
      <c r="AH3613" s="5"/>
      <c r="AI3613" s="5"/>
      <c r="AJ3613" s="5"/>
      <c r="AK3613" s="5"/>
      <c r="AL3613" s="5"/>
      <c r="AM3613" s="5"/>
      <c r="AN3613" s="5"/>
      <c r="AO3613" s="5"/>
      <c r="AP3613" s="5"/>
      <c r="AQ3613" s="5"/>
      <c r="AR3613" s="5"/>
      <c r="AS3613" s="5"/>
      <c r="AT3613" s="5"/>
      <c r="AU3613" s="5"/>
      <c r="AV3613" s="28"/>
      <c r="AW3613" s="28"/>
    </row>
    <row r="3614" spans="2:49" ht="15.6" x14ac:dyDescent="0.3">
      <c r="B3614" s="9"/>
      <c r="C3614" s="9"/>
      <c r="D3614" s="9"/>
      <c r="E3614" s="9"/>
      <c r="F3614" s="9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/>
      <c r="V3614" s="5"/>
      <c r="W3614" s="5"/>
      <c r="X3614" s="5"/>
      <c r="Y3614" s="5"/>
      <c r="Z3614" s="5"/>
      <c r="AA3614" s="5"/>
      <c r="AB3614" s="5"/>
      <c r="AC3614" s="5"/>
      <c r="AD3614" s="5"/>
      <c r="AE3614" s="5"/>
      <c r="AF3614" s="5"/>
      <c r="AG3614" s="5"/>
      <c r="AH3614" s="5"/>
      <c r="AI3614" s="5"/>
      <c r="AJ3614" s="5"/>
      <c r="AK3614" s="5"/>
      <c r="AL3614" s="5"/>
      <c r="AM3614" s="5"/>
      <c r="AN3614" s="5"/>
      <c r="AO3614" s="5"/>
      <c r="AP3614" s="5"/>
      <c r="AQ3614" s="5"/>
      <c r="AR3614" s="5"/>
      <c r="AS3614" s="5"/>
      <c r="AT3614" s="5"/>
      <c r="AU3614" s="5"/>
      <c r="AV3614" s="28"/>
      <c r="AW3614" s="28"/>
    </row>
    <row r="3615" spans="2:49" ht="15.6" x14ac:dyDescent="0.3">
      <c r="B3615" s="9"/>
      <c r="C3615" s="9"/>
      <c r="D3615" s="9"/>
      <c r="E3615" s="9"/>
      <c r="F3615" s="9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  <c r="U3615" s="5"/>
      <c r="V3615" s="5"/>
      <c r="W3615" s="5"/>
      <c r="X3615" s="5"/>
      <c r="Y3615" s="5"/>
      <c r="Z3615" s="5"/>
      <c r="AA3615" s="5"/>
      <c r="AB3615" s="5"/>
      <c r="AC3615" s="5"/>
      <c r="AD3615" s="5"/>
      <c r="AE3615" s="5"/>
      <c r="AF3615" s="5"/>
      <c r="AG3615" s="5"/>
      <c r="AH3615" s="5"/>
      <c r="AI3615" s="5"/>
      <c r="AJ3615" s="5"/>
      <c r="AK3615" s="5"/>
      <c r="AL3615" s="5"/>
      <c r="AM3615" s="5"/>
      <c r="AN3615" s="5"/>
      <c r="AO3615" s="5"/>
      <c r="AP3615" s="5"/>
      <c r="AQ3615" s="5"/>
      <c r="AR3615" s="5"/>
      <c r="AS3615" s="5"/>
      <c r="AT3615" s="5"/>
      <c r="AU3615" s="5"/>
      <c r="AV3615" s="28"/>
      <c r="AW3615" s="28"/>
    </row>
    <row r="3616" spans="2:49" ht="15.6" x14ac:dyDescent="0.3">
      <c r="B3616" s="9"/>
      <c r="C3616" s="9"/>
      <c r="D3616" s="9"/>
      <c r="E3616" s="9"/>
      <c r="F3616" s="9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  <c r="U3616" s="5"/>
      <c r="V3616" s="5"/>
      <c r="W3616" s="5"/>
      <c r="X3616" s="5"/>
      <c r="Y3616" s="5"/>
      <c r="Z3616" s="5"/>
      <c r="AA3616" s="5"/>
      <c r="AB3616" s="5"/>
      <c r="AC3616" s="5"/>
      <c r="AD3616" s="5"/>
      <c r="AE3616" s="5"/>
      <c r="AF3616" s="5"/>
      <c r="AG3616" s="5"/>
      <c r="AH3616" s="5"/>
      <c r="AI3616" s="5"/>
      <c r="AJ3616" s="5"/>
      <c r="AK3616" s="5"/>
      <c r="AL3616" s="5"/>
      <c r="AM3616" s="5"/>
      <c r="AN3616" s="5"/>
      <c r="AO3616" s="5"/>
      <c r="AP3616" s="5"/>
      <c r="AQ3616" s="5"/>
      <c r="AR3616" s="5"/>
      <c r="AS3616" s="5"/>
      <c r="AT3616" s="5"/>
      <c r="AU3616" s="5"/>
      <c r="AV3616" s="28"/>
      <c r="AW3616" s="28"/>
    </row>
    <row r="3617" spans="2:49" ht="15.6" x14ac:dyDescent="0.3">
      <c r="B3617" s="9"/>
      <c r="C3617" s="9"/>
      <c r="D3617" s="9"/>
      <c r="E3617" s="9"/>
      <c r="F3617" s="9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  <c r="U3617" s="5"/>
      <c r="V3617" s="5"/>
      <c r="W3617" s="5"/>
      <c r="X3617" s="5"/>
      <c r="Y3617" s="5"/>
      <c r="Z3617" s="5"/>
      <c r="AA3617" s="5"/>
      <c r="AB3617" s="5"/>
      <c r="AC3617" s="5"/>
      <c r="AD3617" s="5"/>
      <c r="AE3617" s="5"/>
      <c r="AF3617" s="5"/>
      <c r="AG3617" s="5"/>
      <c r="AH3617" s="5"/>
      <c r="AI3617" s="5"/>
      <c r="AJ3617" s="5"/>
      <c r="AK3617" s="5"/>
      <c r="AL3617" s="5"/>
      <c r="AM3617" s="5"/>
      <c r="AN3617" s="5"/>
      <c r="AO3617" s="5"/>
      <c r="AP3617" s="5"/>
      <c r="AQ3617" s="5"/>
      <c r="AR3617" s="5"/>
      <c r="AS3617" s="5"/>
      <c r="AT3617" s="5"/>
      <c r="AU3617" s="5"/>
      <c r="AV3617" s="28"/>
      <c r="AW3617" s="28"/>
    </row>
    <row r="3618" spans="2:49" ht="15.6" x14ac:dyDescent="0.3">
      <c r="B3618" s="9"/>
      <c r="C3618" s="9"/>
      <c r="D3618" s="9"/>
      <c r="E3618" s="9"/>
      <c r="F3618" s="9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  <c r="U3618" s="5"/>
      <c r="V3618" s="5"/>
      <c r="W3618" s="5"/>
      <c r="X3618" s="5"/>
      <c r="Y3618" s="5"/>
      <c r="Z3618" s="5"/>
      <c r="AA3618" s="5"/>
      <c r="AB3618" s="5"/>
      <c r="AC3618" s="5"/>
      <c r="AD3618" s="5"/>
      <c r="AE3618" s="5"/>
      <c r="AF3618" s="5"/>
      <c r="AG3618" s="5"/>
      <c r="AH3618" s="5"/>
      <c r="AI3618" s="5"/>
      <c r="AJ3618" s="5"/>
      <c r="AK3618" s="5"/>
      <c r="AL3618" s="5"/>
      <c r="AM3618" s="5"/>
      <c r="AN3618" s="5"/>
      <c r="AO3618" s="5"/>
      <c r="AP3618" s="5"/>
      <c r="AQ3618" s="5"/>
      <c r="AR3618" s="5"/>
      <c r="AS3618" s="5"/>
      <c r="AT3618" s="5"/>
      <c r="AU3618" s="5"/>
      <c r="AV3618" s="28"/>
      <c r="AW3618" s="28"/>
    </row>
    <row r="3619" spans="2:49" ht="15.6" x14ac:dyDescent="0.3">
      <c r="B3619" s="9"/>
      <c r="C3619" s="9"/>
      <c r="D3619" s="9"/>
      <c r="E3619" s="9"/>
      <c r="F3619" s="9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  <c r="U3619" s="5"/>
      <c r="V3619" s="5"/>
      <c r="W3619" s="5"/>
      <c r="X3619" s="5"/>
      <c r="Y3619" s="5"/>
      <c r="Z3619" s="5"/>
      <c r="AA3619" s="5"/>
      <c r="AB3619" s="5"/>
      <c r="AC3619" s="5"/>
      <c r="AD3619" s="5"/>
      <c r="AE3619" s="5"/>
      <c r="AF3619" s="5"/>
      <c r="AG3619" s="5"/>
      <c r="AH3619" s="5"/>
      <c r="AI3619" s="5"/>
      <c r="AJ3619" s="5"/>
      <c r="AK3619" s="5"/>
      <c r="AL3619" s="5"/>
      <c r="AM3619" s="5"/>
      <c r="AN3619" s="5"/>
      <c r="AO3619" s="5"/>
      <c r="AP3619" s="5"/>
      <c r="AQ3619" s="5"/>
      <c r="AR3619" s="5"/>
      <c r="AS3619" s="5"/>
      <c r="AT3619" s="5"/>
      <c r="AU3619" s="5"/>
      <c r="AV3619" s="28"/>
      <c r="AW3619" s="28"/>
    </row>
    <row r="3620" spans="2:49" ht="15.6" x14ac:dyDescent="0.3">
      <c r="B3620" s="9"/>
      <c r="C3620" s="9"/>
      <c r="D3620" s="9"/>
      <c r="E3620" s="9"/>
      <c r="F3620" s="9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  <c r="U3620" s="5"/>
      <c r="V3620" s="5"/>
      <c r="W3620" s="5"/>
      <c r="X3620" s="5"/>
      <c r="Y3620" s="5"/>
      <c r="Z3620" s="5"/>
      <c r="AA3620" s="5"/>
      <c r="AB3620" s="5"/>
      <c r="AC3620" s="5"/>
      <c r="AD3620" s="5"/>
      <c r="AE3620" s="5"/>
      <c r="AF3620" s="5"/>
      <c r="AG3620" s="5"/>
      <c r="AH3620" s="5"/>
      <c r="AI3620" s="5"/>
      <c r="AJ3620" s="5"/>
      <c r="AK3620" s="5"/>
      <c r="AL3620" s="5"/>
      <c r="AM3620" s="5"/>
      <c r="AN3620" s="5"/>
      <c r="AO3620" s="5"/>
      <c r="AP3620" s="5"/>
      <c r="AQ3620" s="5"/>
      <c r="AR3620" s="5"/>
      <c r="AS3620" s="5"/>
      <c r="AT3620" s="5"/>
      <c r="AU3620" s="5"/>
      <c r="AV3620" s="28"/>
      <c r="AW3620" s="28"/>
    </row>
    <row r="3621" spans="2:49" ht="15.6" x14ac:dyDescent="0.3">
      <c r="B3621" s="9"/>
      <c r="C3621" s="9"/>
      <c r="D3621" s="9"/>
      <c r="E3621" s="9"/>
      <c r="F3621" s="9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  <c r="U3621" s="5"/>
      <c r="V3621" s="5"/>
      <c r="W3621" s="5"/>
      <c r="X3621" s="5"/>
      <c r="Y3621" s="5"/>
      <c r="Z3621" s="5"/>
      <c r="AA3621" s="5"/>
      <c r="AB3621" s="5"/>
      <c r="AC3621" s="5"/>
      <c r="AD3621" s="5"/>
      <c r="AE3621" s="5"/>
      <c r="AF3621" s="5"/>
      <c r="AG3621" s="5"/>
      <c r="AH3621" s="5"/>
      <c r="AI3621" s="5"/>
      <c r="AJ3621" s="5"/>
      <c r="AK3621" s="5"/>
      <c r="AL3621" s="5"/>
      <c r="AM3621" s="5"/>
      <c r="AN3621" s="5"/>
      <c r="AO3621" s="5"/>
      <c r="AP3621" s="5"/>
      <c r="AQ3621" s="5"/>
      <c r="AR3621" s="5"/>
      <c r="AS3621" s="5"/>
      <c r="AT3621" s="5"/>
      <c r="AU3621" s="5"/>
      <c r="AV3621" s="28"/>
      <c r="AW3621" s="28"/>
    </row>
    <row r="3622" spans="2:49" ht="15.6" x14ac:dyDescent="0.3">
      <c r="B3622" s="9"/>
      <c r="C3622" s="9"/>
      <c r="D3622" s="9"/>
      <c r="E3622" s="9"/>
      <c r="F3622" s="9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  <c r="U3622" s="5"/>
      <c r="V3622" s="5"/>
      <c r="W3622" s="5"/>
      <c r="X3622" s="5"/>
      <c r="Y3622" s="5"/>
      <c r="Z3622" s="5"/>
      <c r="AA3622" s="5"/>
      <c r="AB3622" s="5"/>
      <c r="AC3622" s="5"/>
      <c r="AD3622" s="5"/>
      <c r="AE3622" s="5"/>
      <c r="AF3622" s="5"/>
      <c r="AG3622" s="5"/>
      <c r="AH3622" s="5"/>
      <c r="AI3622" s="5"/>
      <c r="AJ3622" s="5"/>
      <c r="AK3622" s="5"/>
      <c r="AL3622" s="5"/>
      <c r="AM3622" s="5"/>
      <c r="AN3622" s="5"/>
      <c r="AO3622" s="5"/>
      <c r="AP3622" s="5"/>
      <c r="AQ3622" s="5"/>
      <c r="AR3622" s="5"/>
      <c r="AS3622" s="5"/>
      <c r="AT3622" s="5"/>
      <c r="AU3622" s="5"/>
      <c r="AV3622" s="28"/>
      <c r="AW3622" s="28"/>
    </row>
    <row r="3623" spans="2:49" ht="15.6" x14ac:dyDescent="0.3">
      <c r="B3623" s="9"/>
      <c r="C3623" s="9"/>
      <c r="D3623" s="9"/>
      <c r="E3623" s="9"/>
      <c r="F3623" s="9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  <c r="U3623" s="5"/>
      <c r="V3623" s="5"/>
      <c r="W3623" s="5"/>
      <c r="X3623" s="5"/>
      <c r="Y3623" s="5"/>
      <c r="Z3623" s="5"/>
      <c r="AA3623" s="5"/>
      <c r="AB3623" s="5"/>
      <c r="AC3623" s="5"/>
      <c r="AD3623" s="5"/>
      <c r="AE3623" s="5"/>
      <c r="AF3623" s="5"/>
      <c r="AG3623" s="5"/>
      <c r="AH3623" s="5"/>
      <c r="AI3623" s="5"/>
      <c r="AJ3623" s="5"/>
      <c r="AK3623" s="5"/>
      <c r="AL3623" s="5"/>
      <c r="AM3623" s="5"/>
      <c r="AN3623" s="5"/>
      <c r="AO3623" s="5"/>
      <c r="AP3623" s="5"/>
      <c r="AQ3623" s="5"/>
      <c r="AR3623" s="5"/>
      <c r="AS3623" s="5"/>
      <c r="AT3623" s="5"/>
      <c r="AU3623" s="5"/>
      <c r="AV3623" s="28"/>
      <c r="AW3623" s="28"/>
    </row>
    <row r="3624" spans="2:49" ht="15.6" x14ac:dyDescent="0.3">
      <c r="B3624" s="9"/>
      <c r="C3624" s="9"/>
      <c r="D3624" s="9"/>
      <c r="E3624" s="9"/>
      <c r="F3624" s="9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  <c r="U3624" s="5"/>
      <c r="V3624" s="5"/>
      <c r="W3624" s="5"/>
      <c r="X3624" s="5"/>
      <c r="Y3624" s="5"/>
      <c r="Z3624" s="5"/>
      <c r="AA3624" s="5"/>
      <c r="AB3624" s="5"/>
      <c r="AC3624" s="5"/>
      <c r="AD3624" s="5"/>
      <c r="AE3624" s="5"/>
      <c r="AF3624" s="5"/>
      <c r="AG3624" s="5"/>
      <c r="AH3624" s="5"/>
      <c r="AI3624" s="5"/>
      <c r="AJ3624" s="5"/>
      <c r="AK3624" s="5"/>
      <c r="AL3624" s="5"/>
      <c r="AM3624" s="5"/>
      <c r="AN3624" s="5"/>
      <c r="AO3624" s="5"/>
      <c r="AP3624" s="5"/>
      <c r="AQ3624" s="5"/>
      <c r="AR3624" s="5"/>
      <c r="AS3624" s="5"/>
      <c r="AT3624" s="5"/>
      <c r="AU3624" s="5"/>
      <c r="AV3624" s="28"/>
      <c r="AW3624" s="28"/>
    </row>
    <row r="3625" spans="2:49" ht="15.6" x14ac:dyDescent="0.3">
      <c r="B3625" s="9"/>
      <c r="C3625" s="9"/>
      <c r="D3625" s="9"/>
      <c r="E3625" s="9"/>
      <c r="F3625" s="9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  <c r="U3625" s="5"/>
      <c r="V3625" s="5"/>
      <c r="W3625" s="5"/>
      <c r="X3625" s="5"/>
      <c r="Y3625" s="5"/>
      <c r="Z3625" s="5"/>
      <c r="AA3625" s="5"/>
      <c r="AB3625" s="5"/>
      <c r="AC3625" s="5"/>
      <c r="AD3625" s="5"/>
      <c r="AE3625" s="5"/>
      <c r="AF3625" s="5"/>
      <c r="AG3625" s="5"/>
      <c r="AH3625" s="5"/>
      <c r="AI3625" s="5"/>
      <c r="AJ3625" s="5"/>
      <c r="AK3625" s="5"/>
      <c r="AL3625" s="5"/>
      <c r="AM3625" s="5"/>
      <c r="AN3625" s="5"/>
      <c r="AO3625" s="5"/>
      <c r="AP3625" s="5"/>
      <c r="AQ3625" s="5"/>
      <c r="AR3625" s="5"/>
      <c r="AS3625" s="5"/>
      <c r="AT3625" s="5"/>
      <c r="AU3625" s="5"/>
      <c r="AV3625" s="28"/>
      <c r="AW3625" s="28"/>
    </row>
    <row r="3626" spans="2:49" ht="15.6" x14ac:dyDescent="0.3">
      <c r="B3626" s="9"/>
      <c r="C3626" s="9"/>
      <c r="D3626" s="9"/>
      <c r="E3626" s="9"/>
      <c r="F3626" s="9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/>
      <c r="V3626" s="5"/>
      <c r="W3626" s="5"/>
      <c r="X3626" s="5"/>
      <c r="Y3626" s="5"/>
      <c r="Z3626" s="5"/>
      <c r="AA3626" s="5"/>
      <c r="AB3626" s="5"/>
      <c r="AC3626" s="5"/>
      <c r="AD3626" s="5"/>
      <c r="AE3626" s="5"/>
      <c r="AF3626" s="5"/>
      <c r="AG3626" s="5"/>
      <c r="AH3626" s="5"/>
      <c r="AI3626" s="5"/>
      <c r="AJ3626" s="5"/>
      <c r="AK3626" s="5"/>
      <c r="AL3626" s="5"/>
      <c r="AM3626" s="5"/>
      <c r="AN3626" s="5"/>
      <c r="AO3626" s="5"/>
      <c r="AP3626" s="5"/>
      <c r="AQ3626" s="5"/>
      <c r="AR3626" s="5"/>
      <c r="AS3626" s="5"/>
      <c r="AT3626" s="5"/>
      <c r="AU3626" s="5"/>
      <c r="AV3626" s="28"/>
      <c r="AW3626" s="28"/>
    </row>
    <row r="3627" spans="2:49" ht="15.6" x14ac:dyDescent="0.3">
      <c r="B3627" s="9"/>
      <c r="C3627" s="9"/>
      <c r="D3627" s="9"/>
      <c r="E3627" s="9"/>
      <c r="F3627" s="9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  <c r="U3627" s="5"/>
      <c r="V3627" s="5"/>
      <c r="W3627" s="5"/>
      <c r="X3627" s="5"/>
      <c r="Y3627" s="5"/>
      <c r="Z3627" s="5"/>
      <c r="AA3627" s="5"/>
      <c r="AB3627" s="5"/>
      <c r="AC3627" s="5"/>
      <c r="AD3627" s="5"/>
      <c r="AE3627" s="5"/>
      <c r="AF3627" s="5"/>
      <c r="AG3627" s="5"/>
      <c r="AH3627" s="5"/>
      <c r="AI3627" s="5"/>
      <c r="AJ3627" s="5"/>
      <c r="AK3627" s="5"/>
      <c r="AL3627" s="5"/>
      <c r="AM3627" s="5"/>
      <c r="AN3627" s="5"/>
      <c r="AO3627" s="5"/>
      <c r="AP3627" s="5"/>
      <c r="AQ3627" s="5"/>
      <c r="AR3627" s="5"/>
      <c r="AS3627" s="5"/>
      <c r="AT3627" s="5"/>
      <c r="AU3627" s="5"/>
      <c r="AV3627" s="28"/>
      <c r="AW3627" s="28"/>
    </row>
    <row r="3628" spans="2:49" ht="15.6" x14ac:dyDescent="0.3">
      <c r="B3628" s="9"/>
      <c r="C3628" s="9"/>
      <c r="D3628" s="9"/>
      <c r="E3628" s="9"/>
      <c r="F3628" s="9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  <c r="U3628" s="5"/>
      <c r="V3628" s="5"/>
      <c r="W3628" s="5"/>
      <c r="X3628" s="5"/>
      <c r="Y3628" s="5"/>
      <c r="Z3628" s="5"/>
      <c r="AA3628" s="5"/>
      <c r="AB3628" s="5"/>
      <c r="AC3628" s="5"/>
      <c r="AD3628" s="5"/>
      <c r="AE3628" s="5"/>
      <c r="AF3628" s="5"/>
      <c r="AG3628" s="5"/>
      <c r="AH3628" s="5"/>
      <c r="AI3628" s="5"/>
      <c r="AJ3628" s="5"/>
      <c r="AK3628" s="5"/>
      <c r="AL3628" s="5"/>
      <c r="AM3628" s="5"/>
      <c r="AN3628" s="5"/>
      <c r="AO3628" s="5"/>
      <c r="AP3628" s="5"/>
      <c r="AQ3628" s="5"/>
      <c r="AR3628" s="5"/>
      <c r="AS3628" s="5"/>
      <c r="AT3628" s="5"/>
      <c r="AU3628" s="5"/>
      <c r="AV3628" s="28"/>
      <c r="AW3628" s="28"/>
    </row>
    <row r="3629" spans="2:49" ht="15.6" x14ac:dyDescent="0.3">
      <c r="B3629" s="9"/>
      <c r="C3629" s="9"/>
      <c r="D3629" s="9"/>
      <c r="E3629" s="9"/>
      <c r="F3629" s="9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  <c r="V3629" s="5"/>
      <c r="W3629" s="5"/>
      <c r="X3629" s="5"/>
      <c r="Y3629" s="5"/>
      <c r="Z3629" s="5"/>
      <c r="AA3629" s="5"/>
      <c r="AB3629" s="5"/>
      <c r="AC3629" s="5"/>
      <c r="AD3629" s="5"/>
      <c r="AE3629" s="5"/>
      <c r="AF3629" s="5"/>
      <c r="AG3629" s="5"/>
      <c r="AH3629" s="5"/>
      <c r="AI3629" s="5"/>
      <c r="AJ3629" s="5"/>
      <c r="AK3629" s="5"/>
      <c r="AL3629" s="5"/>
      <c r="AM3629" s="5"/>
      <c r="AN3629" s="5"/>
      <c r="AO3629" s="5"/>
      <c r="AP3629" s="5"/>
      <c r="AQ3629" s="5"/>
      <c r="AR3629" s="5"/>
      <c r="AS3629" s="5"/>
      <c r="AT3629" s="5"/>
      <c r="AU3629" s="5"/>
      <c r="AV3629" s="28"/>
      <c r="AW3629" s="28"/>
    </row>
    <row r="3630" spans="2:49" ht="15.6" x14ac:dyDescent="0.3">
      <c r="B3630" s="9"/>
      <c r="C3630" s="9"/>
      <c r="D3630" s="9"/>
      <c r="E3630" s="9"/>
      <c r="F3630" s="9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  <c r="U3630" s="5"/>
      <c r="V3630" s="5"/>
      <c r="W3630" s="5"/>
      <c r="X3630" s="5"/>
      <c r="Y3630" s="5"/>
      <c r="Z3630" s="5"/>
      <c r="AA3630" s="5"/>
      <c r="AB3630" s="5"/>
      <c r="AC3630" s="5"/>
      <c r="AD3630" s="5"/>
      <c r="AE3630" s="5"/>
      <c r="AF3630" s="5"/>
      <c r="AG3630" s="5"/>
      <c r="AH3630" s="5"/>
      <c r="AI3630" s="5"/>
      <c r="AJ3630" s="5"/>
      <c r="AK3630" s="5"/>
      <c r="AL3630" s="5"/>
      <c r="AM3630" s="5"/>
      <c r="AN3630" s="5"/>
      <c r="AO3630" s="5"/>
      <c r="AP3630" s="5"/>
      <c r="AQ3630" s="5"/>
      <c r="AR3630" s="5"/>
      <c r="AS3630" s="5"/>
      <c r="AT3630" s="5"/>
      <c r="AU3630" s="5"/>
      <c r="AV3630" s="28"/>
      <c r="AW3630" s="28"/>
    </row>
    <row r="3631" spans="2:49" ht="15.6" x14ac:dyDescent="0.3">
      <c r="B3631" s="9"/>
      <c r="C3631" s="9"/>
      <c r="D3631" s="9"/>
      <c r="E3631" s="9"/>
      <c r="F3631" s="9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  <c r="U3631" s="5"/>
      <c r="V3631" s="5"/>
      <c r="W3631" s="5"/>
      <c r="X3631" s="5"/>
      <c r="Y3631" s="5"/>
      <c r="Z3631" s="5"/>
      <c r="AA3631" s="5"/>
      <c r="AB3631" s="5"/>
      <c r="AC3631" s="5"/>
      <c r="AD3631" s="5"/>
      <c r="AE3631" s="5"/>
      <c r="AF3631" s="5"/>
      <c r="AG3631" s="5"/>
      <c r="AH3631" s="5"/>
      <c r="AI3631" s="5"/>
      <c r="AJ3631" s="5"/>
      <c r="AK3631" s="5"/>
      <c r="AL3631" s="5"/>
      <c r="AM3631" s="5"/>
      <c r="AN3631" s="5"/>
      <c r="AO3631" s="5"/>
      <c r="AP3631" s="5"/>
      <c r="AQ3631" s="5"/>
      <c r="AR3631" s="5"/>
      <c r="AS3631" s="5"/>
      <c r="AT3631" s="5"/>
      <c r="AU3631" s="5"/>
      <c r="AV3631" s="28"/>
      <c r="AW3631" s="28"/>
    </row>
    <row r="3632" spans="2:49" ht="15.6" x14ac:dyDescent="0.3">
      <c r="B3632" s="9"/>
      <c r="C3632" s="9"/>
      <c r="D3632" s="9"/>
      <c r="E3632" s="9"/>
      <c r="F3632" s="9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  <c r="U3632" s="5"/>
      <c r="V3632" s="5"/>
      <c r="W3632" s="5"/>
      <c r="X3632" s="5"/>
      <c r="Y3632" s="5"/>
      <c r="Z3632" s="5"/>
      <c r="AA3632" s="5"/>
      <c r="AB3632" s="5"/>
      <c r="AC3632" s="5"/>
      <c r="AD3632" s="5"/>
      <c r="AE3632" s="5"/>
      <c r="AF3632" s="5"/>
      <c r="AG3632" s="5"/>
      <c r="AH3632" s="5"/>
      <c r="AI3632" s="5"/>
      <c r="AJ3632" s="5"/>
      <c r="AK3632" s="5"/>
      <c r="AL3632" s="5"/>
      <c r="AM3632" s="5"/>
      <c r="AN3632" s="5"/>
      <c r="AO3632" s="5"/>
      <c r="AP3632" s="5"/>
      <c r="AQ3632" s="5"/>
      <c r="AR3632" s="5"/>
      <c r="AS3632" s="5"/>
      <c r="AT3632" s="5"/>
      <c r="AU3632" s="5"/>
      <c r="AV3632" s="28"/>
      <c r="AW3632" s="28"/>
    </row>
    <row r="3633" spans="2:49" ht="15.6" x14ac:dyDescent="0.3">
      <c r="B3633" s="9"/>
      <c r="C3633" s="9"/>
      <c r="D3633" s="9"/>
      <c r="E3633" s="9"/>
      <c r="F3633" s="9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  <c r="U3633" s="5"/>
      <c r="V3633" s="5"/>
      <c r="W3633" s="5"/>
      <c r="X3633" s="5"/>
      <c r="Y3633" s="5"/>
      <c r="Z3633" s="5"/>
      <c r="AA3633" s="5"/>
      <c r="AB3633" s="5"/>
      <c r="AC3633" s="5"/>
      <c r="AD3633" s="5"/>
      <c r="AE3633" s="5"/>
      <c r="AF3633" s="5"/>
      <c r="AG3633" s="5"/>
      <c r="AH3633" s="5"/>
      <c r="AI3633" s="5"/>
      <c r="AJ3633" s="5"/>
      <c r="AK3633" s="5"/>
      <c r="AL3633" s="5"/>
      <c r="AM3633" s="5"/>
      <c r="AN3633" s="5"/>
      <c r="AO3633" s="5"/>
      <c r="AP3633" s="5"/>
      <c r="AQ3633" s="5"/>
      <c r="AR3633" s="5"/>
      <c r="AS3633" s="5"/>
      <c r="AT3633" s="5"/>
      <c r="AU3633" s="5"/>
      <c r="AV3633" s="28"/>
      <c r="AW3633" s="28"/>
    </row>
    <row r="3634" spans="2:49" ht="15.6" x14ac:dyDescent="0.3">
      <c r="B3634" s="9"/>
      <c r="C3634" s="9"/>
      <c r="D3634" s="9"/>
      <c r="E3634" s="9"/>
      <c r="F3634" s="9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  <c r="U3634" s="5"/>
      <c r="V3634" s="5"/>
      <c r="W3634" s="5"/>
      <c r="X3634" s="5"/>
      <c r="Y3634" s="5"/>
      <c r="Z3634" s="5"/>
      <c r="AA3634" s="5"/>
      <c r="AB3634" s="5"/>
      <c r="AC3634" s="5"/>
      <c r="AD3634" s="5"/>
      <c r="AE3634" s="5"/>
      <c r="AF3634" s="5"/>
      <c r="AG3634" s="5"/>
      <c r="AH3634" s="5"/>
      <c r="AI3634" s="5"/>
      <c r="AJ3634" s="5"/>
      <c r="AK3634" s="5"/>
      <c r="AL3634" s="5"/>
      <c r="AM3634" s="5"/>
      <c r="AN3634" s="5"/>
      <c r="AO3634" s="5"/>
      <c r="AP3634" s="5"/>
      <c r="AQ3634" s="5"/>
      <c r="AR3634" s="5"/>
      <c r="AS3634" s="5"/>
      <c r="AT3634" s="5"/>
      <c r="AU3634" s="5"/>
      <c r="AV3634" s="28"/>
      <c r="AW3634" s="28"/>
    </row>
    <row r="3635" spans="2:49" ht="15.6" x14ac:dyDescent="0.3">
      <c r="B3635" s="9"/>
      <c r="C3635" s="9"/>
      <c r="D3635" s="9"/>
      <c r="E3635" s="9"/>
      <c r="F3635" s="9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  <c r="U3635" s="5"/>
      <c r="V3635" s="5"/>
      <c r="W3635" s="5"/>
      <c r="X3635" s="5"/>
      <c r="Y3635" s="5"/>
      <c r="Z3635" s="5"/>
      <c r="AA3635" s="5"/>
      <c r="AB3635" s="5"/>
      <c r="AC3635" s="5"/>
      <c r="AD3635" s="5"/>
      <c r="AE3635" s="5"/>
      <c r="AF3635" s="5"/>
      <c r="AG3635" s="5"/>
      <c r="AH3635" s="5"/>
      <c r="AI3635" s="5"/>
      <c r="AJ3635" s="5"/>
      <c r="AK3635" s="5"/>
      <c r="AL3635" s="5"/>
      <c r="AM3635" s="5"/>
      <c r="AN3635" s="5"/>
      <c r="AO3635" s="5"/>
      <c r="AP3635" s="5"/>
      <c r="AQ3635" s="5"/>
      <c r="AR3635" s="5"/>
      <c r="AS3635" s="5"/>
      <c r="AT3635" s="5"/>
      <c r="AU3635" s="5"/>
      <c r="AV3635" s="28"/>
      <c r="AW3635" s="28"/>
    </row>
    <row r="3636" spans="2:49" ht="15.6" x14ac:dyDescent="0.3">
      <c r="B3636" s="9"/>
      <c r="C3636" s="9"/>
      <c r="D3636" s="9"/>
      <c r="E3636" s="9"/>
      <c r="F3636" s="9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  <c r="U3636" s="5"/>
      <c r="V3636" s="5"/>
      <c r="W3636" s="5"/>
      <c r="X3636" s="5"/>
      <c r="Y3636" s="5"/>
      <c r="Z3636" s="5"/>
      <c r="AA3636" s="5"/>
      <c r="AB3636" s="5"/>
      <c r="AC3636" s="5"/>
      <c r="AD3636" s="5"/>
      <c r="AE3636" s="5"/>
      <c r="AF3636" s="5"/>
      <c r="AG3636" s="5"/>
      <c r="AH3636" s="5"/>
      <c r="AI3636" s="5"/>
      <c r="AJ3636" s="5"/>
      <c r="AK3636" s="5"/>
      <c r="AL3636" s="5"/>
      <c r="AM3636" s="5"/>
      <c r="AN3636" s="5"/>
      <c r="AO3636" s="5"/>
      <c r="AP3636" s="5"/>
      <c r="AQ3636" s="5"/>
      <c r="AR3636" s="5"/>
      <c r="AS3636" s="5"/>
      <c r="AT3636" s="5"/>
      <c r="AU3636" s="5"/>
      <c r="AV3636" s="28"/>
      <c r="AW3636" s="28"/>
    </row>
    <row r="3637" spans="2:49" ht="15.6" x14ac:dyDescent="0.3">
      <c r="B3637" s="9"/>
      <c r="C3637" s="9"/>
      <c r="D3637" s="9"/>
      <c r="E3637" s="9"/>
      <c r="F3637" s="9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  <c r="U3637" s="5"/>
      <c r="V3637" s="5"/>
      <c r="W3637" s="5"/>
      <c r="X3637" s="5"/>
      <c r="Y3637" s="5"/>
      <c r="Z3637" s="5"/>
      <c r="AA3637" s="5"/>
      <c r="AB3637" s="5"/>
      <c r="AC3637" s="5"/>
      <c r="AD3637" s="5"/>
      <c r="AE3637" s="5"/>
      <c r="AF3637" s="5"/>
      <c r="AG3637" s="5"/>
      <c r="AH3637" s="5"/>
      <c r="AI3637" s="5"/>
      <c r="AJ3637" s="5"/>
      <c r="AK3637" s="5"/>
      <c r="AL3637" s="5"/>
      <c r="AM3637" s="5"/>
      <c r="AN3637" s="5"/>
      <c r="AO3637" s="5"/>
      <c r="AP3637" s="5"/>
      <c r="AQ3637" s="5"/>
      <c r="AR3637" s="5"/>
      <c r="AS3637" s="5"/>
      <c r="AT3637" s="5"/>
      <c r="AU3637" s="5"/>
      <c r="AV3637" s="28"/>
      <c r="AW3637" s="28"/>
    </row>
    <row r="3638" spans="2:49" ht="15.6" x14ac:dyDescent="0.3">
      <c r="B3638" s="9"/>
      <c r="C3638" s="9"/>
      <c r="D3638" s="9"/>
      <c r="E3638" s="9"/>
      <c r="F3638" s="9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  <c r="U3638" s="5"/>
      <c r="V3638" s="5"/>
      <c r="W3638" s="5"/>
      <c r="X3638" s="5"/>
      <c r="Y3638" s="5"/>
      <c r="Z3638" s="5"/>
      <c r="AA3638" s="5"/>
      <c r="AB3638" s="5"/>
      <c r="AC3638" s="5"/>
      <c r="AD3638" s="5"/>
      <c r="AE3638" s="5"/>
      <c r="AF3638" s="5"/>
      <c r="AG3638" s="5"/>
      <c r="AH3638" s="5"/>
      <c r="AI3638" s="5"/>
      <c r="AJ3638" s="5"/>
      <c r="AK3638" s="5"/>
      <c r="AL3638" s="5"/>
      <c r="AM3638" s="5"/>
      <c r="AN3638" s="5"/>
      <c r="AO3638" s="5"/>
      <c r="AP3638" s="5"/>
      <c r="AQ3638" s="5"/>
      <c r="AR3638" s="5"/>
      <c r="AS3638" s="5"/>
      <c r="AT3638" s="5"/>
      <c r="AU3638" s="5"/>
      <c r="AV3638" s="28"/>
      <c r="AW3638" s="28"/>
    </row>
    <row r="3639" spans="2:49" ht="15.6" x14ac:dyDescent="0.3">
      <c r="B3639" s="9"/>
      <c r="C3639" s="9"/>
      <c r="D3639" s="9"/>
      <c r="E3639" s="9"/>
      <c r="F3639" s="9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  <c r="U3639" s="5"/>
      <c r="V3639" s="5"/>
      <c r="W3639" s="5"/>
      <c r="X3639" s="5"/>
      <c r="Y3639" s="5"/>
      <c r="Z3639" s="5"/>
      <c r="AA3639" s="5"/>
      <c r="AB3639" s="5"/>
      <c r="AC3639" s="5"/>
      <c r="AD3639" s="5"/>
      <c r="AE3639" s="5"/>
      <c r="AF3639" s="5"/>
      <c r="AG3639" s="5"/>
      <c r="AH3639" s="5"/>
      <c r="AI3639" s="5"/>
      <c r="AJ3639" s="5"/>
      <c r="AK3639" s="5"/>
      <c r="AL3639" s="5"/>
      <c r="AM3639" s="5"/>
      <c r="AN3639" s="5"/>
      <c r="AO3639" s="5"/>
      <c r="AP3639" s="5"/>
      <c r="AQ3639" s="5"/>
      <c r="AR3639" s="5"/>
      <c r="AS3639" s="5"/>
      <c r="AT3639" s="5"/>
      <c r="AU3639" s="5"/>
      <c r="AV3639" s="28"/>
      <c r="AW3639" s="28"/>
    </row>
    <row r="3640" spans="2:49" ht="15.6" x14ac:dyDescent="0.3">
      <c r="B3640" s="9"/>
      <c r="C3640" s="9"/>
      <c r="D3640" s="9"/>
      <c r="E3640" s="9"/>
      <c r="F3640" s="9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  <c r="U3640" s="5"/>
      <c r="V3640" s="5"/>
      <c r="W3640" s="5"/>
      <c r="X3640" s="5"/>
      <c r="Y3640" s="5"/>
      <c r="Z3640" s="5"/>
      <c r="AA3640" s="5"/>
      <c r="AB3640" s="5"/>
      <c r="AC3640" s="5"/>
      <c r="AD3640" s="5"/>
      <c r="AE3640" s="5"/>
      <c r="AF3640" s="5"/>
      <c r="AG3640" s="5"/>
      <c r="AH3640" s="5"/>
      <c r="AI3640" s="5"/>
      <c r="AJ3640" s="5"/>
      <c r="AK3640" s="5"/>
      <c r="AL3640" s="5"/>
      <c r="AM3640" s="5"/>
      <c r="AN3640" s="5"/>
      <c r="AO3640" s="5"/>
      <c r="AP3640" s="5"/>
      <c r="AQ3640" s="5"/>
      <c r="AR3640" s="5"/>
      <c r="AS3640" s="5"/>
      <c r="AT3640" s="5"/>
      <c r="AU3640" s="5"/>
      <c r="AV3640" s="28"/>
      <c r="AW3640" s="28"/>
    </row>
    <row r="3641" spans="2:49" ht="15.6" x14ac:dyDescent="0.3">
      <c r="B3641" s="9"/>
      <c r="C3641" s="9"/>
      <c r="D3641" s="9"/>
      <c r="E3641" s="9"/>
      <c r="F3641" s="9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  <c r="U3641" s="5"/>
      <c r="V3641" s="5"/>
      <c r="W3641" s="5"/>
      <c r="X3641" s="5"/>
      <c r="Y3641" s="5"/>
      <c r="Z3641" s="5"/>
      <c r="AA3641" s="5"/>
      <c r="AB3641" s="5"/>
      <c r="AC3641" s="5"/>
      <c r="AD3641" s="5"/>
      <c r="AE3641" s="5"/>
      <c r="AF3641" s="5"/>
      <c r="AG3641" s="5"/>
      <c r="AH3641" s="5"/>
      <c r="AI3641" s="5"/>
      <c r="AJ3641" s="5"/>
      <c r="AK3641" s="5"/>
      <c r="AL3641" s="5"/>
      <c r="AM3641" s="5"/>
      <c r="AN3641" s="5"/>
      <c r="AO3641" s="5"/>
      <c r="AP3641" s="5"/>
      <c r="AQ3641" s="5"/>
      <c r="AR3641" s="5"/>
      <c r="AS3641" s="5"/>
      <c r="AT3641" s="5"/>
      <c r="AU3641" s="5"/>
      <c r="AV3641" s="28"/>
      <c r="AW3641" s="28"/>
    </row>
    <row r="3642" spans="2:49" ht="15.6" x14ac:dyDescent="0.3">
      <c r="B3642" s="9"/>
      <c r="C3642" s="9"/>
      <c r="D3642" s="9"/>
      <c r="E3642" s="9"/>
      <c r="F3642" s="9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  <c r="U3642" s="5"/>
      <c r="V3642" s="5"/>
      <c r="W3642" s="5"/>
      <c r="X3642" s="5"/>
      <c r="Y3642" s="5"/>
      <c r="Z3642" s="5"/>
      <c r="AA3642" s="5"/>
      <c r="AB3642" s="5"/>
      <c r="AC3642" s="5"/>
      <c r="AD3642" s="5"/>
      <c r="AE3642" s="5"/>
      <c r="AF3642" s="5"/>
      <c r="AG3642" s="5"/>
      <c r="AH3642" s="5"/>
      <c r="AI3642" s="5"/>
      <c r="AJ3642" s="5"/>
      <c r="AK3642" s="5"/>
      <c r="AL3642" s="5"/>
      <c r="AM3642" s="5"/>
      <c r="AN3642" s="5"/>
      <c r="AO3642" s="5"/>
      <c r="AP3642" s="5"/>
      <c r="AQ3642" s="5"/>
      <c r="AR3642" s="5"/>
      <c r="AS3642" s="5"/>
      <c r="AT3642" s="5"/>
      <c r="AU3642" s="5"/>
      <c r="AV3642" s="28"/>
      <c r="AW3642" s="28"/>
    </row>
    <row r="3643" spans="2:49" ht="15.6" x14ac:dyDescent="0.3">
      <c r="B3643" s="9"/>
      <c r="C3643" s="9"/>
      <c r="D3643" s="9"/>
      <c r="E3643" s="9"/>
      <c r="F3643" s="9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  <c r="U3643" s="5"/>
      <c r="V3643" s="5"/>
      <c r="W3643" s="5"/>
      <c r="X3643" s="5"/>
      <c r="Y3643" s="5"/>
      <c r="Z3643" s="5"/>
      <c r="AA3643" s="5"/>
      <c r="AB3643" s="5"/>
      <c r="AC3643" s="5"/>
      <c r="AD3643" s="5"/>
      <c r="AE3643" s="5"/>
      <c r="AF3643" s="5"/>
      <c r="AG3643" s="5"/>
      <c r="AH3643" s="5"/>
      <c r="AI3643" s="5"/>
      <c r="AJ3643" s="5"/>
      <c r="AK3643" s="5"/>
      <c r="AL3643" s="5"/>
      <c r="AM3643" s="5"/>
      <c r="AN3643" s="5"/>
      <c r="AO3643" s="5"/>
      <c r="AP3643" s="5"/>
      <c r="AQ3643" s="5"/>
      <c r="AR3643" s="5"/>
      <c r="AS3643" s="5"/>
      <c r="AT3643" s="5"/>
      <c r="AU3643" s="5"/>
      <c r="AV3643" s="28"/>
      <c r="AW3643" s="28"/>
    </row>
    <row r="3644" spans="2:49" ht="15.6" x14ac:dyDescent="0.3">
      <c r="B3644" s="9"/>
      <c r="C3644" s="9"/>
      <c r="D3644" s="9"/>
      <c r="E3644" s="9"/>
      <c r="F3644" s="9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  <c r="U3644" s="5"/>
      <c r="V3644" s="5"/>
      <c r="W3644" s="5"/>
      <c r="X3644" s="5"/>
      <c r="Y3644" s="5"/>
      <c r="Z3644" s="5"/>
      <c r="AA3644" s="5"/>
      <c r="AB3644" s="5"/>
      <c r="AC3644" s="5"/>
      <c r="AD3644" s="5"/>
      <c r="AE3644" s="5"/>
      <c r="AF3644" s="5"/>
      <c r="AG3644" s="5"/>
      <c r="AH3644" s="5"/>
      <c r="AI3644" s="5"/>
      <c r="AJ3644" s="5"/>
      <c r="AK3644" s="5"/>
      <c r="AL3644" s="5"/>
      <c r="AM3644" s="5"/>
      <c r="AN3644" s="5"/>
      <c r="AO3644" s="5"/>
      <c r="AP3644" s="5"/>
      <c r="AQ3644" s="5"/>
      <c r="AR3644" s="5"/>
      <c r="AS3644" s="5"/>
      <c r="AT3644" s="5"/>
      <c r="AU3644" s="5"/>
      <c r="AV3644" s="28"/>
      <c r="AW3644" s="28"/>
    </row>
    <row r="3645" spans="2:49" ht="15.6" x14ac:dyDescent="0.3">
      <c r="B3645" s="9"/>
      <c r="C3645" s="9"/>
      <c r="D3645" s="9"/>
      <c r="E3645" s="9"/>
      <c r="F3645" s="9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  <c r="U3645" s="5"/>
      <c r="V3645" s="5"/>
      <c r="W3645" s="5"/>
      <c r="X3645" s="5"/>
      <c r="Y3645" s="5"/>
      <c r="Z3645" s="5"/>
      <c r="AA3645" s="5"/>
      <c r="AB3645" s="5"/>
      <c r="AC3645" s="5"/>
      <c r="AD3645" s="5"/>
      <c r="AE3645" s="5"/>
      <c r="AF3645" s="5"/>
      <c r="AG3645" s="5"/>
      <c r="AH3645" s="5"/>
      <c r="AI3645" s="5"/>
      <c r="AJ3645" s="5"/>
      <c r="AK3645" s="5"/>
      <c r="AL3645" s="5"/>
      <c r="AM3645" s="5"/>
      <c r="AN3645" s="5"/>
      <c r="AO3645" s="5"/>
      <c r="AP3645" s="5"/>
      <c r="AQ3645" s="5"/>
      <c r="AR3645" s="5"/>
      <c r="AS3645" s="5"/>
      <c r="AT3645" s="5"/>
      <c r="AU3645" s="5"/>
      <c r="AV3645" s="28"/>
      <c r="AW3645" s="28"/>
    </row>
    <row r="3646" spans="2:49" ht="15.6" x14ac:dyDescent="0.3">
      <c r="B3646" s="9"/>
      <c r="C3646" s="9"/>
      <c r="D3646" s="9"/>
      <c r="E3646" s="9"/>
      <c r="F3646" s="9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  <c r="U3646" s="5"/>
      <c r="V3646" s="5"/>
      <c r="W3646" s="5"/>
      <c r="X3646" s="5"/>
      <c r="Y3646" s="5"/>
      <c r="Z3646" s="5"/>
      <c r="AA3646" s="5"/>
      <c r="AB3646" s="5"/>
      <c r="AC3646" s="5"/>
      <c r="AD3646" s="5"/>
      <c r="AE3646" s="5"/>
      <c r="AF3646" s="5"/>
      <c r="AG3646" s="5"/>
      <c r="AH3646" s="5"/>
      <c r="AI3646" s="5"/>
      <c r="AJ3646" s="5"/>
      <c r="AK3646" s="5"/>
      <c r="AL3646" s="5"/>
      <c r="AM3646" s="5"/>
      <c r="AN3646" s="5"/>
      <c r="AO3646" s="5"/>
      <c r="AP3646" s="5"/>
      <c r="AQ3646" s="5"/>
      <c r="AR3646" s="5"/>
      <c r="AS3646" s="5"/>
      <c r="AT3646" s="5"/>
      <c r="AU3646" s="5"/>
      <c r="AV3646" s="28"/>
      <c r="AW3646" s="28"/>
    </row>
    <row r="3647" spans="2:49" ht="15.6" x14ac:dyDescent="0.3">
      <c r="B3647" s="9"/>
      <c r="C3647" s="9"/>
      <c r="D3647" s="9"/>
      <c r="E3647" s="9"/>
      <c r="F3647" s="9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  <c r="U3647" s="5"/>
      <c r="V3647" s="5"/>
      <c r="W3647" s="5"/>
      <c r="X3647" s="5"/>
      <c r="Y3647" s="5"/>
      <c r="Z3647" s="5"/>
      <c r="AA3647" s="5"/>
      <c r="AB3647" s="5"/>
      <c r="AC3647" s="5"/>
      <c r="AD3647" s="5"/>
      <c r="AE3647" s="5"/>
      <c r="AF3647" s="5"/>
      <c r="AG3647" s="5"/>
      <c r="AH3647" s="5"/>
      <c r="AI3647" s="5"/>
      <c r="AJ3647" s="5"/>
      <c r="AK3647" s="5"/>
      <c r="AL3647" s="5"/>
      <c r="AM3647" s="5"/>
      <c r="AN3647" s="5"/>
      <c r="AO3647" s="5"/>
      <c r="AP3647" s="5"/>
      <c r="AQ3647" s="5"/>
      <c r="AR3647" s="5"/>
      <c r="AS3647" s="5"/>
      <c r="AT3647" s="5"/>
      <c r="AU3647" s="5"/>
      <c r="AV3647" s="28"/>
      <c r="AW3647" s="28"/>
    </row>
    <row r="3648" spans="2:49" ht="15.6" x14ac:dyDescent="0.3">
      <c r="B3648" s="9"/>
      <c r="C3648" s="9"/>
      <c r="D3648" s="9"/>
      <c r="E3648" s="9"/>
      <c r="F3648" s="9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  <c r="U3648" s="5"/>
      <c r="V3648" s="5"/>
      <c r="W3648" s="5"/>
      <c r="X3648" s="5"/>
      <c r="Y3648" s="5"/>
      <c r="Z3648" s="5"/>
      <c r="AA3648" s="5"/>
      <c r="AB3648" s="5"/>
      <c r="AC3648" s="5"/>
      <c r="AD3648" s="5"/>
      <c r="AE3648" s="5"/>
      <c r="AF3648" s="5"/>
      <c r="AG3648" s="5"/>
      <c r="AH3648" s="5"/>
      <c r="AI3648" s="5"/>
      <c r="AJ3648" s="5"/>
      <c r="AK3648" s="5"/>
      <c r="AL3648" s="5"/>
      <c r="AM3648" s="5"/>
      <c r="AN3648" s="5"/>
      <c r="AO3648" s="5"/>
      <c r="AP3648" s="5"/>
      <c r="AQ3648" s="5"/>
      <c r="AR3648" s="5"/>
      <c r="AS3648" s="5"/>
      <c r="AT3648" s="5"/>
      <c r="AU3648" s="5"/>
      <c r="AV3648" s="28"/>
      <c r="AW3648" s="28"/>
    </row>
    <row r="3649" spans="2:49" ht="15.6" x14ac:dyDescent="0.3">
      <c r="B3649" s="9"/>
      <c r="C3649" s="9"/>
      <c r="D3649" s="9"/>
      <c r="E3649" s="9"/>
      <c r="F3649" s="9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  <c r="U3649" s="5"/>
      <c r="V3649" s="5"/>
      <c r="W3649" s="5"/>
      <c r="X3649" s="5"/>
      <c r="Y3649" s="5"/>
      <c r="Z3649" s="5"/>
      <c r="AA3649" s="5"/>
      <c r="AB3649" s="5"/>
      <c r="AC3649" s="5"/>
      <c r="AD3649" s="5"/>
      <c r="AE3649" s="5"/>
      <c r="AF3649" s="5"/>
      <c r="AG3649" s="5"/>
      <c r="AH3649" s="5"/>
      <c r="AI3649" s="5"/>
      <c r="AJ3649" s="5"/>
      <c r="AK3649" s="5"/>
      <c r="AL3649" s="5"/>
      <c r="AM3649" s="5"/>
      <c r="AN3649" s="5"/>
      <c r="AO3649" s="5"/>
      <c r="AP3649" s="5"/>
      <c r="AQ3649" s="5"/>
      <c r="AR3649" s="5"/>
      <c r="AS3649" s="5"/>
      <c r="AT3649" s="5"/>
      <c r="AU3649" s="5"/>
      <c r="AV3649" s="28"/>
      <c r="AW3649" s="28"/>
    </row>
    <row r="3650" spans="2:49" ht="15.6" x14ac:dyDescent="0.3">
      <c r="B3650" s="9"/>
      <c r="C3650" s="9"/>
      <c r="D3650" s="9"/>
      <c r="E3650" s="9"/>
      <c r="F3650" s="9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/>
      <c r="V3650" s="5"/>
      <c r="W3650" s="5"/>
      <c r="X3650" s="5"/>
      <c r="Y3650" s="5"/>
      <c r="Z3650" s="5"/>
      <c r="AA3650" s="5"/>
      <c r="AB3650" s="5"/>
      <c r="AC3650" s="5"/>
      <c r="AD3650" s="5"/>
      <c r="AE3650" s="5"/>
      <c r="AF3650" s="5"/>
      <c r="AG3650" s="5"/>
      <c r="AH3650" s="5"/>
      <c r="AI3650" s="5"/>
      <c r="AJ3650" s="5"/>
      <c r="AK3650" s="5"/>
      <c r="AL3650" s="5"/>
      <c r="AM3650" s="5"/>
      <c r="AN3650" s="5"/>
      <c r="AO3650" s="5"/>
      <c r="AP3650" s="5"/>
      <c r="AQ3650" s="5"/>
      <c r="AR3650" s="5"/>
      <c r="AS3650" s="5"/>
      <c r="AT3650" s="5"/>
      <c r="AU3650" s="5"/>
      <c r="AV3650" s="28"/>
      <c r="AW3650" s="28"/>
    </row>
    <row r="3651" spans="2:49" ht="15.6" x14ac:dyDescent="0.3">
      <c r="B3651" s="9"/>
      <c r="C3651" s="9"/>
      <c r="D3651" s="9"/>
      <c r="E3651" s="9"/>
      <c r="F3651" s="9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  <c r="U3651" s="5"/>
      <c r="V3651" s="5"/>
      <c r="W3651" s="5"/>
      <c r="X3651" s="5"/>
      <c r="Y3651" s="5"/>
      <c r="Z3651" s="5"/>
      <c r="AA3651" s="5"/>
      <c r="AB3651" s="5"/>
      <c r="AC3651" s="5"/>
      <c r="AD3651" s="5"/>
      <c r="AE3651" s="5"/>
      <c r="AF3651" s="5"/>
      <c r="AG3651" s="5"/>
      <c r="AH3651" s="5"/>
      <c r="AI3651" s="5"/>
      <c r="AJ3651" s="5"/>
      <c r="AK3651" s="5"/>
      <c r="AL3651" s="5"/>
      <c r="AM3651" s="5"/>
      <c r="AN3651" s="5"/>
      <c r="AO3651" s="5"/>
      <c r="AP3651" s="5"/>
      <c r="AQ3651" s="5"/>
      <c r="AR3651" s="5"/>
      <c r="AS3651" s="5"/>
      <c r="AT3651" s="5"/>
      <c r="AU3651" s="5"/>
      <c r="AV3651" s="28"/>
      <c r="AW3651" s="28"/>
    </row>
    <row r="3652" spans="2:49" ht="15.6" x14ac:dyDescent="0.3">
      <c r="B3652" s="9"/>
      <c r="C3652" s="9"/>
      <c r="D3652" s="9"/>
      <c r="E3652" s="9"/>
      <c r="F3652" s="9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  <c r="U3652" s="5"/>
      <c r="V3652" s="5"/>
      <c r="W3652" s="5"/>
      <c r="X3652" s="5"/>
      <c r="Y3652" s="5"/>
      <c r="Z3652" s="5"/>
      <c r="AA3652" s="5"/>
      <c r="AB3652" s="5"/>
      <c r="AC3652" s="5"/>
      <c r="AD3652" s="5"/>
      <c r="AE3652" s="5"/>
      <c r="AF3652" s="5"/>
      <c r="AG3652" s="5"/>
      <c r="AH3652" s="5"/>
      <c r="AI3652" s="5"/>
      <c r="AJ3652" s="5"/>
      <c r="AK3652" s="5"/>
      <c r="AL3652" s="5"/>
      <c r="AM3652" s="5"/>
      <c r="AN3652" s="5"/>
      <c r="AO3652" s="5"/>
      <c r="AP3652" s="5"/>
      <c r="AQ3652" s="5"/>
      <c r="AR3652" s="5"/>
      <c r="AS3652" s="5"/>
      <c r="AT3652" s="5"/>
      <c r="AU3652" s="5"/>
      <c r="AV3652" s="28"/>
      <c r="AW3652" s="28"/>
    </row>
    <row r="3653" spans="2:49" ht="15.6" x14ac:dyDescent="0.3">
      <c r="B3653" s="9"/>
      <c r="C3653" s="9"/>
      <c r="D3653" s="9"/>
      <c r="E3653" s="9"/>
      <c r="F3653" s="9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  <c r="U3653" s="5"/>
      <c r="V3653" s="5"/>
      <c r="W3653" s="5"/>
      <c r="X3653" s="5"/>
      <c r="Y3653" s="5"/>
      <c r="Z3653" s="5"/>
      <c r="AA3653" s="5"/>
      <c r="AB3653" s="5"/>
      <c r="AC3653" s="5"/>
      <c r="AD3653" s="5"/>
      <c r="AE3653" s="5"/>
      <c r="AF3653" s="5"/>
      <c r="AG3653" s="5"/>
      <c r="AH3653" s="5"/>
      <c r="AI3653" s="5"/>
      <c r="AJ3653" s="5"/>
      <c r="AK3653" s="5"/>
      <c r="AL3653" s="5"/>
      <c r="AM3653" s="5"/>
      <c r="AN3653" s="5"/>
      <c r="AO3653" s="5"/>
      <c r="AP3653" s="5"/>
      <c r="AQ3653" s="5"/>
      <c r="AR3653" s="5"/>
      <c r="AS3653" s="5"/>
      <c r="AT3653" s="5"/>
      <c r="AU3653" s="5"/>
      <c r="AV3653" s="28"/>
      <c r="AW3653" s="28"/>
    </row>
    <row r="3654" spans="2:49" ht="15.6" x14ac:dyDescent="0.3">
      <c r="B3654" s="9"/>
      <c r="C3654" s="9"/>
      <c r="D3654" s="9"/>
      <c r="E3654" s="9"/>
      <c r="F3654" s="9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/>
      <c r="V3654" s="5"/>
      <c r="W3654" s="5"/>
      <c r="X3654" s="5"/>
      <c r="Y3654" s="5"/>
      <c r="Z3654" s="5"/>
      <c r="AA3654" s="5"/>
      <c r="AB3654" s="5"/>
      <c r="AC3654" s="5"/>
      <c r="AD3654" s="5"/>
      <c r="AE3654" s="5"/>
      <c r="AF3654" s="5"/>
      <c r="AG3654" s="5"/>
      <c r="AH3654" s="5"/>
      <c r="AI3654" s="5"/>
      <c r="AJ3654" s="5"/>
      <c r="AK3654" s="5"/>
      <c r="AL3654" s="5"/>
      <c r="AM3654" s="5"/>
      <c r="AN3654" s="5"/>
      <c r="AO3654" s="5"/>
      <c r="AP3654" s="5"/>
      <c r="AQ3654" s="5"/>
      <c r="AR3654" s="5"/>
      <c r="AS3654" s="5"/>
      <c r="AT3654" s="5"/>
      <c r="AU3654" s="5"/>
      <c r="AV3654" s="28"/>
      <c r="AW3654" s="28"/>
    </row>
    <row r="3655" spans="2:49" ht="15.6" x14ac:dyDescent="0.3">
      <c r="B3655" s="9"/>
      <c r="C3655" s="9"/>
      <c r="D3655" s="9"/>
      <c r="E3655" s="9"/>
      <c r="F3655" s="9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  <c r="U3655" s="5"/>
      <c r="V3655" s="5"/>
      <c r="W3655" s="5"/>
      <c r="X3655" s="5"/>
      <c r="Y3655" s="5"/>
      <c r="Z3655" s="5"/>
      <c r="AA3655" s="5"/>
      <c r="AB3655" s="5"/>
      <c r="AC3655" s="5"/>
      <c r="AD3655" s="5"/>
      <c r="AE3655" s="5"/>
      <c r="AF3655" s="5"/>
      <c r="AG3655" s="5"/>
      <c r="AH3655" s="5"/>
      <c r="AI3655" s="5"/>
      <c r="AJ3655" s="5"/>
      <c r="AK3655" s="5"/>
      <c r="AL3655" s="5"/>
      <c r="AM3655" s="5"/>
      <c r="AN3655" s="5"/>
      <c r="AO3655" s="5"/>
      <c r="AP3655" s="5"/>
      <c r="AQ3655" s="5"/>
      <c r="AR3655" s="5"/>
      <c r="AS3655" s="5"/>
      <c r="AT3655" s="5"/>
      <c r="AU3655" s="5"/>
      <c r="AV3655" s="28"/>
      <c r="AW3655" s="28"/>
    </row>
    <row r="3656" spans="2:49" ht="15.6" x14ac:dyDescent="0.3">
      <c r="B3656" s="9"/>
      <c r="C3656" s="9"/>
      <c r="D3656" s="9"/>
      <c r="E3656" s="9"/>
      <c r="F3656" s="9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  <c r="U3656" s="5"/>
      <c r="V3656" s="5"/>
      <c r="W3656" s="5"/>
      <c r="X3656" s="5"/>
      <c r="Y3656" s="5"/>
      <c r="Z3656" s="5"/>
      <c r="AA3656" s="5"/>
      <c r="AB3656" s="5"/>
      <c r="AC3656" s="5"/>
      <c r="AD3656" s="5"/>
      <c r="AE3656" s="5"/>
      <c r="AF3656" s="5"/>
      <c r="AG3656" s="5"/>
      <c r="AH3656" s="5"/>
      <c r="AI3656" s="5"/>
      <c r="AJ3656" s="5"/>
      <c r="AK3656" s="5"/>
      <c r="AL3656" s="5"/>
      <c r="AM3656" s="5"/>
      <c r="AN3656" s="5"/>
      <c r="AO3656" s="5"/>
      <c r="AP3656" s="5"/>
      <c r="AQ3656" s="5"/>
      <c r="AR3656" s="5"/>
      <c r="AS3656" s="5"/>
      <c r="AT3656" s="5"/>
      <c r="AU3656" s="5"/>
      <c r="AV3656" s="28"/>
      <c r="AW3656" s="28"/>
    </row>
    <row r="3657" spans="2:49" ht="15.6" x14ac:dyDescent="0.3">
      <c r="B3657" s="9"/>
      <c r="C3657" s="9"/>
      <c r="D3657" s="9"/>
      <c r="E3657" s="9"/>
      <c r="F3657" s="9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  <c r="U3657" s="5"/>
      <c r="V3657" s="5"/>
      <c r="W3657" s="5"/>
      <c r="X3657" s="5"/>
      <c r="Y3657" s="5"/>
      <c r="Z3657" s="5"/>
      <c r="AA3657" s="5"/>
      <c r="AB3657" s="5"/>
      <c r="AC3657" s="5"/>
      <c r="AD3657" s="5"/>
      <c r="AE3657" s="5"/>
      <c r="AF3657" s="5"/>
      <c r="AG3657" s="5"/>
      <c r="AH3657" s="5"/>
      <c r="AI3657" s="5"/>
      <c r="AJ3657" s="5"/>
      <c r="AK3657" s="5"/>
      <c r="AL3657" s="5"/>
      <c r="AM3657" s="5"/>
      <c r="AN3657" s="5"/>
      <c r="AO3657" s="5"/>
      <c r="AP3657" s="5"/>
      <c r="AQ3657" s="5"/>
      <c r="AR3657" s="5"/>
      <c r="AS3657" s="5"/>
      <c r="AT3657" s="5"/>
      <c r="AU3657" s="5"/>
      <c r="AV3657" s="28"/>
      <c r="AW3657" s="28"/>
    </row>
    <row r="3658" spans="2:49" ht="15.6" x14ac:dyDescent="0.3">
      <c r="B3658" s="9"/>
      <c r="C3658" s="9"/>
      <c r="D3658" s="9"/>
      <c r="E3658" s="9"/>
      <c r="F3658" s="9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  <c r="U3658" s="5"/>
      <c r="V3658" s="5"/>
      <c r="W3658" s="5"/>
      <c r="X3658" s="5"/>
      <c r="Y3658" s="5"/>
      <c r="Z3658" s="5"/>
      <c r="AA3658" s="5"/>
      <c r="AB3658" s="5"/>
      <c r="AC3658" s="5"/>
      <c r="AD3658" s="5"/>
      <c r="AE3658" s="5"/>
      <c r="AF3658" s="5"/>
      <c r="AG3658" s="5"/>
      <c r="AH3658" s="5"/>
      <c r="AI3658" s="5"/>
      <c r="AJ3658" s="5"/>
      <c r="AK3658" s="5"/>
      <c r="AL3658" s="5"/>
      <c r="AM3658" s="5"/>
      <c r="AN3658" s="5"/>
      <c r="AO3658" s="5"/>
      <c r="AP3658" s="5"/>
      <c r="AQ3658" s="5"/>
      <c r="AR3658" s="5"/>
      <c r="AS3658" s="5"/>
      <c r="AT3658" s="5"/>
      <c r="AU3658" s="5"/>
      <c r="AV3658" s="28"/>
      <c r="AW3658" s="28"/>
    </row>
    <row r="3659" spans="2:49" ht="15.6" x14ac:dyDescent="0.3">
      <c r="B3659" s="9"/>
      <c r="C3659" s="9"/>
      <c r="D3659" s="9"/>
      <c r="E3659" s="9"/>
      <c r="F3659" s="9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  <c r="U3659" s="5"/>
      <c r="V3659" s="5"/>
      <c r="W3659" s="5"/>
      <c r="X3659" s="5"/>
      <c r="Y3659" s="5"/>
      <c r="Z3659" s="5"/>
      <c r="AA3659" s="5"/>
      <c r="AB3659" s="5"/>
      <c r="AC3659" s="5"/>
      <c r="AD3659" s="5"/>
      <c r="AE3659" s="5"/>
      <c r="AF3659" s="5"/>
      <c r="AG3659" s="5"/>
      <c r="AH3659" s="5"/>
      <c r="AI3659" s="5"/>
      <c r="AJ3659" s="5"/>
      <c r="AK3659" s="5"/>
      <c r="AL3659" s="5"/>
      <c r="AM3659" s="5"/>
      <c r="AN3659" s="5"/>
      <c r="AO3659" s="5"/>
      <c r="AP3659" s="5"/>
      <c r="AQ3659" s="5"/>
      <c r="AR3659" s="5"/>
      <c r="AS3659" s="5"/>
      <c r="AT3659" s="5"/>
      <c r="AU3659" s="5"/>
      <c r="AV3659" s="28"/>
      <c r="AW3659" s="28"/>
    </row>
    <row r="3660" spans="2:49" ht="15.6" x14ac:dyDescent="0.3">
      <c r="B3660" s="9"/>
      <c r="C3660" s="9"/>
      <c r="D3660" s="9"/>
      <c r="E3660" s="9"/>
      <c r="F3660" s="9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  <c r="U3660" s="5"/>
      <c r="V3660" s="5"/>
      <c r="W3660" s="5"/>
      <c r="X3660" s="5"/>
      <c r="Y3660" s="5"/>
      <c r="Z3660" s="5"/>
      <c r="AA3660" s="5"/>
      <c r="AB3660" s="5"/>
      <c r="AC3660" s="5"/>
      <c r="AD3660" s="5"/>
      <c r="AE3660" s="5"/>
      <c r="AF3660" s="5"/>
      <c r="AG3660" s="5"/>
      <c r="AH3660" s="5"/>
      <c r="AI3660" s="5"/>
      <c r="AJ3660" s="5"/>
      <c r="AK3660" s="5"/>
      <c r="AL3660" s="5"/>
      <c r="AM3660" s="5"/>
      <c r="AN3660" s="5"/>
      <c r="AO3660" s="5"/>
      <c r="AP3660" s="5"/>
      <c r="AQ3660" s="5"/>
      <c r="AR3660" s="5"/>
      <c r="AS3660" s="5"/>
      <c r="AT3660" s="5"/>
      <c r="AU3660" s="5"/>
      <c r="AV3660" s="28"/>
      <c r="AW3660" s="28"/>
    </row>
    <row r="3661" spans="2:49" ht="15.6" x14ac:dyDescent="0.3">
      <c r="B3661" s="9"/>
      <c r="C3661" s="9"/>
      <c r="D3661" s="9"/>
      <c r="E3661" s="9"/>
      <c r="F3661" s="9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  <c r="U3661" s="5"/>
      <c r="V3661" s="5"/>
      <c r="W3661" s="5"/>
      <c r="X3661" s="5"/>
      <c r="Y3661" s="5"/>
      <c r="Z3661" s="5"/>
      <c r="AA3661" s="5"/>
      <c r="AB3661" s="5"/>
      <c r="AC3661" s="5"/>
      <c r="AD3661" s="5"/>
      <c r="AE3661" s="5"/>
      <c r="AF3661" s="5"/>
      <c r="AG3661" s="5"/>
      <c r="AH3661" s="5"/>
      <c r="AI3661" s="5"/>
      <c r="AJ3661" s="5"/>
      <c r="AK3661" s="5"/>
      <c r="AL3661" s="5"/>
      <c r="AM3661" s="5"/>
      <c r="AN3661" s="5"/>
      <c r="AO3661" s="5"/>
      <c r="AP3661" s="5"/>
      <c r="AQ3661" s="5"/>
      <c r="AR3661" s="5"/>
      <c r="AS3661" s="5"/>
      <c r="AT3661" s="5"/>
      <c r="AU3661" s="5"/>
      <c r="AV3661" s="28"/>
      <c r="AW3661" s="28"/>
    </row>
    <row r="3662" spans="2:49" ht="15.6" x14ac:dyDescent="0.3">
      <c r="B3662" s="9"/>
      <c r="C3662" s="9"/>
      <c r="D3662" s="9"/>
      <c r="E3662" s="9"/>
      <c r="F3662" s="9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  <c r="U3662" s="5"/>
      <c r="V3662" s="5"/>
      <c r="W3662" s="5"/>
      <c r="X3662" s="5"/>
      <c r="Y3662" s="5"/>
      <c r="Z3662" s="5"/>
      <c r="AA3662" s="5"/>
      <c r="AB3662" s="5"/>
      <c r="AC3662" s="5"/>
      <c r="AD3662" s="5"/>
      <c r="AE3662" s="5"/>
      <c r="AF3662" s="5"/>
      <c r="AG3662" s="5"/>
      <c r="AH3662" s="5"/>
      <c r="AI3662" s="5"/>
      <c r="AJ3662" s="5"/>
      <c r="AK3662" s="5"/>
      <c r="AL3662" s="5"/>
      <c r="AM3662" s="5"/>
      <c r="AN3662" s="5"/>
      <c r="AO3662" s="5"/>
      <c r="AP3662" s="5"/>
      <c r="AQ3662" s="5"/>
      <c r="AR3662" s="5"/>
      <c r="AS3662" s="5"/>
      <c r="AT3662" s="5"/>
      <c r="AU3662" s="5"/>
      <c r="AV3662" s="28"/>
      <c r="AW3662" s="28"/>
    </row>
    <row r="3663" spans="2:49" ht="15.6" x14ac:dyDescent="0.3">
      <c r="B3663" s="9"/>
      <c r="C3663" s="9"/>
      <c r="D3663" s="9"/>
      <c r="E3663" s="9"/>
      <c r="F3663" s="9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  <c r="U3663" s="5"/>
      <c r="V3663" s="5"/>
      <c r="W3663" s="5"/>
      <c r="X3663" s="5"/>
      <c r="Y3663" s="5"/>
      <c r="Z3663" s="5"/>
      <c r="AA3663" s="5"/>
      <c r="AB3663" s="5"/>
      <c r="AC3663" s="5"/>
      <c r="AD3663" s="5"/>
      <c r="AE3663" s="5"/>
      <c r="AF3663" s="5"/>
      <c r="AG3663" s="5"/>
      <c r="AH3663" s="5"/>
      <c r="AI3663" s="5"/>
      <c r="AJ3663" s="5"/>
      <c r="AK3663" s="5"/>
      <c r="AL3663" s="5"/>
      <c r="AM3663" s="5"/>
      <c r="AN3663" s="5"/>
      <c r="AO3663" s="5"/>
      <c r="AP3663" s="5"/>
      <c r="AQ3663" s="5"/>
      <c r="AR3663" s="5"/>
      <c r="AS3663" s="5"/>
      <c r="AT3663" s="5"/>
      <c r="AU3663" s="5"/>
      <c r="AV3663" s="28"/>
      <c r="AW3663" s="28"/>
    </row>
    <row r="3664" spans="2:49" ht="15.6" x14ac:dyDescent="0.3">
      <c r="B3664" s="9"/>
      <c r="C3664" s="9"/>
      <c r="D3664" s="9"/>
      <c r="E3664" s="9"/>
      <c r="F3664" s="9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  <c r="U3664" s="5"/>
      <c r="V3664" s="5"/>
      <c r="W3664" s="5"/>
      <c r="X3664" s="5"/>
      <c r="Y3664" s="5"/>
      <c r="Z3664" s="5"/>
      <c r="AA3664" s="5"/>
      <c r="AB3664" s="5"/>
      <c r="AC3664" s="5"/>
      <c r="AD3664" s="5"/>
      <c r="AE3664" s="5"/>
      <c r="AF3664" s="5"/>
      <c r="AG3664" s="5"/>
      <c r="AH3664" s="5"/>
      <c r="AI3664" s="5"/>
      <c r="AJ3664" s="5"/>
      <c r="AK3664" s="5"/>
      <c r="AL3664" s="5"/>
      <c r="AM3664" s="5"/>
      <c r="AN3664" s="5"/>
      <c r="AO3664" s="5"/>
      <c r="AP3664" s="5"/>
      <c r="AQ3664" s="5"/>
      <c r="AR3664" s="5"/>
      <c r="AS3664" s="5"/>
      <c r="AT3664" s="5"/>
      <c r="AU3664" s="5"/>
      <c r="AV3664" s="28"/>
      <c r="AW3664" s="28"/>
    </row>
    <row r="3665" spans="2:49" ht="15.6" x14ac:dyDescent="0.3">
      <c r="B3665" s="9"/>
      <c r="C3665" s="9"/>
      <c r="D3665" s="9"/>
      <c r="E3665" s="9"/>
      <c r="F3665" s="9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  <c r="U3665" s="5"/>
      <c r="V3665" s="5"/>
      <c r="W3665" s="5"/>
      <c r="X3665" s="5"/>
      <c r="Y3665" s="5"/>
      <c r="Z3665" s="5"/>
      <c r="AA3665" s="5"/>
      <c r="AB3665" s="5"/>
      <c r="AC3665" s="5"/>
      <c r="AD3665" s="5"/>
      <c r="AE3665" s="5"/>
      <c r="AF3665" s="5"/>
      <c r="AG3665" s="5"/>
      <c r="AH3665" s="5"/>
      <c r="AI3665" s="5"/>
      <c r="AJ3665" s="5"/>
      <c r="AK3665" s="5"/>
      <c r="AL3665" s="5"/>
      <c r="AM3665" s="5"/>
      <c r="AN3665" s="5"/>
      <c r="AO3665" s="5"/>
      <c r="AP3665" s="5"/>
      <c r="AQ3665" s="5"/>
      <c r="AR3665" s="5"/>
      <c r="AS3665" s="5"/>
      <c r="AT3665" s="5"/>
      <c r="AU3665" s="5"/>
      <c r="AV3665" s="28"/>
      <c r="AW3665" s="28"/>
    </row>
    <row r="3666" spans="2:49" ht="15.6" x14ac:dyDescent="0.3">
      <c r="B3666" s="9"/>
      <c r="C3666" s="9"/>
      <c r="D3666" s="9"/>
      <c r="E3666" s="9"/>
      <c r="F3666" s="9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  <c r="U3666" s="5"/>
      <c r="V3666" s="5"/>
      <c r="W3666" s="5"/>
      <c r="X3666" s="5"/>
      <c r="Y3666" s="5"/>
      <c r="Z3666" s="5"/>
      <c r="AA3666" s="5"/>
      <c r="AB3666" s="5"/>
      <c r="AC3666" s="5"/>
      <c r="AD3666" s="5"/>
      <c r="AE3666" s="5"/>
      <c r="AF3666" s="5"/>
      <c r="AG3666" s="5"/>
      <c r="AH3666" s="5"/>
      <c r="AI3666" s="5"/>
      <c r="AJ3666" s="5"/>
      <c r="AK3666" s="5"/>
      <c r="AL3666" s="5"/>
      <c r="AM3666" s="5"/>
      <c r="AN3666" s="5"/>
      <c r="AO3666" s="5"/>
      <c r="AP3666" s="5"/>
      <c r="AQ3666" s="5"/>
      <c r="AR3666" s="5"/>
      <c r="AS3666" s="5"/>
      <c r="AT3666" s="5"/>
      <c r="AU3666" s="5"/>
      <c r="AV3666" s="28"/>
      <c r="AW3666" s="28"/>
    </row>
    <row r="3667" spans="2:49" ht="15.6" x14ac:dyDescent="0.3">
      <c r="B3667" s="9"/>
      <c r="C3667" s="9"/>
      <c r="D3667" s="9"/>
      <c r="E3667" s="9"/>
      <c r="F3667" s="9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  <c r="U3667" s="5"/>
      <c r="V3667" s="5"/>
      <c r="W3667" s="5"/>
      <c r="X3667" s="5"/>
      <c r="Y3667" s="5"/>
      <c r="Z3667" s="5"/>
      <c r="AA3667" s="5"/>
      <c r="AB3667" s="5"/>
      <c r="AC3667" s="5"/>
      <c r="AD3667" s="5"/>
      <c r="AE3667" s="5"/>
      <c r="AF3667" s="5"/>
      <c r="AG3667" s="5"/>
      <c r="AH3667" s="5"/>
      <c r="AI3667" s="5"/>
      <c r="AJ3667" s="5"/>
      <c r="AK3667" s="5"/>
      <c r="AL3667" s="5"/>
      <c r="AM3667" s="5"/>
      <c r="AN3667" s="5"/>
      <c r="AO3667" s="5"/>
      <c r="AP3667" s="5"/>
      <c r="AQ3667" s="5"/>
      <c r="AR3667" s="5"/>
      <c r="AS3667" s="5"/>
      <c r="AT3667" s="5"/>
      <c r="AU3667" s="5"/>
      <c r="AV3667" s="28"/>
      <c r="AW3667" s="28"/>
    </row>
    <row r="3668" spans="2:49" ht="15.6" x14ac:dyDescent="0.3">
      <c r="B3668" s="9"/>
      <c r="C3668" s="9"/>
      <c r="D3668" s="9"/>
      <c r="E3668" s="9"/>
      <c r="F3668" s="9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  <c r="U3668" s="5"/>
      <c r="V3668" s="5"/>
      <c r="W3668" s="5"/>
      <c r="X3668" s="5"/>
      <c r="Y3668" s="5"/>
      <c r="Z3668" s="5"/>
      <c r="AA3668" s="5"/>
      <c r="AB3668" s="5"/>
      <c r="AC3668" s="5"/>
      <c r="AD3668" s="5"/>
      <c r="AE3668" s="5"/>
      <c r="AF3668" s="5"/>
      <c r="AG3668" s="5"/>
      <c r="AH3668" s="5"/>
      <c r="AI3668" s="5"/>
      <c r="AJ3668" s="5"/>
      <c r="AK3668" s="5"/>
      <c r="AL3668" s="5"/>
      <c r="AM3668" s="5"/>
      <c r="AN3668" s="5"/>
      <c r="AO3668" s="5"/>
      <c r="AP3668" s="5"/>
      <c r="AQ3668" s="5"/>
      <c r="AR3668" s="5"/>
      <c r="AS3668" s="5"/>
      <c r="AT3668" s="5"/>
      <c r="AU3668" s="5"/>
      <c r="AV3668" s="28"/>
      <c r="AW3668" s="28"/>
    </row>
    <row r="3669" spans="2:49" ht="15.6" x14ac:dyDescent="0.3">
      <c r="B3669" s="9"/>
      <c r="C3669" s="9"/>
      <c r="D3669" s="9"/>
      <c r="E3669" s="9"/>
      <c r="F3669" s="9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  <c r="U3669" s="5"/>
      <c r="V3669" s="5"/>
      <c r="W3669" s="5"/>
      <c r="X3669" s="5"/>
      <c r="Y3669" s="5"/>
      <c r="Z3669" s="5"/>
      <c r="AA3669" s="5"/>
      <c r="AB3669" s="5"/>
      <c r="AC3669" s="5"/>
      <c r="AD3669" s="5"/>
      <c r="AE3669" s="5"/>
      <c r="AF3669" s="5"/>
      <c r="AG3669" s="5"/>
      <c r="AH3669" s="5"/>
      <c r="AI3669" s="5"/>
      <c r="AJ3669" s="5"/>
      <c r="AK3669" s="5"/>
      <c r="AL3669" s="5"/>
      <c r="AM3669" s="5"/>
      <c r="AN3669" s="5"/>
      <c r="AO3669" s="5"/>
      <c r="AP3669" s="5"/>
      <c r="AQ3669" s="5"/>
      <c r="AR3669" s="5"/>
      <c r="AS3669" s="5"/>
      <c r="AT3669" s="5"/>
      <c r="AU3669" s="5"/>
      <c r="AV3669" s="28"/>
      <c r="AW3669" s="28"/>
    </row>
    <row r="3670" spans="2:49" ht="15.6" x14ac:dyDescent="0.3">
      <c r="B3670" s="9"/>
      <c r="C3670" s="9"/>
      <c r="D3670" s="9"/>
      <c r="E3670" s="9"/>
      <c r="F3670" s="9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  <c r="U3670" s="5"/>
      <c r="V3670" s="5"/>
      <c r="W3670" s="5"/>
      <c r="X3670" s="5"/>
      <c r="Y3670" s="5"/>
      <c r="Z3670" s="5"/>
      <c r="AA3670" s="5"/>
      <c r="AB3670" s="5"/>
      <c r="AC3670" s="5"/>
      <c r="AD3670" s="5"/>
      <c r="AE3670" s="5"/>
      <c r="AF3670" s="5"/>
      <c r="AG3670" s="5"/>
      <c r="AH3670" s="5"/>
      <c r="AI3670" s="5"/>
      <c r="AJ3670" s="5"/>
      <c r="AK3670" s="5"/>
      <c r="AL3670" s="5"/>
      <c r="AM3670" s="5"/>
      <c r="AN3670" s="5"/>
      <c r="AO3670" s="5"/>
      <c r="AP3670" s="5"/>
      <c r="AQ3670" s="5"/>
      <c r="AR3670" s="5"/>
      <c r="AS3670" s="5"/>
      <c r="AT3670" s="5"/>
      <c r="AU3670" s="5"/>
      <c r="AV3670" s="28"/>
      <c r="AW3670" s="28"/>
    </row>
    <row r="3671" spans="2:49" ht="15.6" x14ac:dyDescent="0.3">
      <c r="B3671" s="9"/>
      <c r="C3671" s="9"/>
      <c r="D3671" s="9"/>
      <c r="E3671" s="9"/>
      <c r="F3671" s="9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/>
      <c r="V3671" s="5"/>
      <c r="W3671" s="5"/>
      <c r="X3671" s="5"/>
      <c r="Y3671" s="5"/>
      <c r="Z3671" s="5"/>
      <c r="AA3671" s="5"/>
      <c r="AB3671" s="5"/>
      <c r="AC3671" s="5"/>
      <c r="AD3671" s="5"/>
      <c r="AE3671" s="5"/>
      <c r="AF3671" s="5"/>
      <c r="AG3671" s="5"/>
      <c r="AH3671" s="5"/>
      <c r="AI3671" s="5"/>
      <c r="AJ3671" s="5"/>
      <c r="AK3671" s="5"/>
      <c r="AL3671" s="5"/>
      <c r="AM3671" s="5"/>
      <c r="AN3671" s="5"/>
      <c r="AO3671" s="5"/>
      <c r="AP3671" s="5"/>
      <c r="AQ3671" s="5"/>
      <c r="AR3671" s="5"/>
      <c r="AS3671" s="5"/>
      <c r="AT3671" s="5"/>
      <c r="AU3671" s="5"/>
      <c r="AV3671" s="28"/>
      <c r="AW3671" s="28"/>
    </row>
    <row r="3672" spans="2:49" ht="15.6" x14ac:dyDescent="0.3">
      <c r="B3672" s="9"/>
      <c r="C3672" s="9"/>
      <c r="D3672" s="9"/>
      <c r="E3672" s="9"/>
      <c r="F3672" s="9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/>
      <c r="V3672" s="5"/>
      <c r="W3672" s="5"/>
      <c r="X3672" s="5"/>
      <c r="Y3672" s="5"/>
      <c r="Z3672" s="5"/>
      <c r="AA3672" s="5"/>
      <c r="AB3672" s="5"/>
      <c r="AC3672" s="5"/>
      <c r="AD3672" s="5"/>
      <c r="AE3672" s="5"/>
      <c r="AF3672" s="5"/>
      <c r="AG3672" s="5"/>
      <c r="AH3672" s="5"/>
      <c r="AI3672" s="5"/>
      <c r="AJ3672" s="5"/>
      <c r="AK3672" s="5"/>
      <c r="AL3672" s="5"/>
      <c r="AM3672" s="5"/>
      <c r="AN3672" s="5"/>
      <c r="AO3672" s="5"/>
      <c r="AP3672" s="5"/>
      <c r="AQ3672" s="5"/>
      <c r="AR3672" s="5"/>
      <c r="AS3672" s="5"/>
      <c r="AT3672" s="5"/>
      <c r="AU3672" s="5"/>
      <c r="AV3672" s="28"/>
      <c r="AW3672" s="28"/>
    </row>
    <row r="3673" spans="2:49" ht="15.6" x14ac:dyDescent="0.3">
      <c r="B3673" s="9"/>
      <c r="C3673" s="9"/>
      <c r="D3673" s="9"/>
      <c r="E3673" s="9"/>
      <c r="F3673" s="9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  <c r="U3673" s="5"/>
      <c r="V3673" s="5"/>
      <c r="W3673" s="5"/>
      <c r="X3673" s="5"/>
      <c r="Y3673" s="5"/>
      <c r="Z3673" s="5"/>
      <c r="AA3673" s="5"/>
      <c r="AB3673" s="5"/>
      <c r="AC3673" s="5"/>
      <c r="AD3673" s="5"/>
      <c r="AE3673" s="5"/>
      <c r="AF3673" s="5"/>
      <c r="AG3673" s="5"/>
      <c r="AH3673" s="5"/>
      <c r="AI3673" s="5"/>
      <c r="AJ3673" s="5"/>
      <c r="AK3673" s="5"/>
      <c r="AL3673" s="5"/>
      <c r="AM3673" s="5"/>
      <c r="AN3673" s="5"/>
      <c r="AO3673" s="5"/>
      <c r="AP3673" s="5"/>
      <c r="AQ3673" s="5"/>
      <c r="AR3673" s="5"/>
      <c r="AS3673" s="5"/>
      <c r="AT3673" s="5"/>
      <c r="AU3673" s="5"/>
      <c r="AV3673" s="28"/>
      <c r="AW3673" s="28"/>
    </row>
    <row r="3674" spans="2:49" ht="15.6" x14ac:dyDescent="0.3">
      <c r="B3674" s="9"/>
      <c r="C3674" s="9"/>
      <c r="D3674" s="9"/>
      <c r="E3674" s="9"/>
      <c r="F3674" s="9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  <c r="U3674" s="5"/>
      <c r="V3674" s="5"/>
      <c r="W3674" s="5"/>
      <c r="X3674" s="5"/>
      <c r="Y3674" s="5"/>
      <c r="Z3674" s="5"/>
      <c r="AA3674" s="5"/>
      <c r="AB3674" s="5"/>
      <c r="AC3674" s="5"/>
      <c r="AD3674" s="5"/>
      <c r="AE3674" s="5"/>
      <c r="AF3674" s="5"/>
      <c r="AG3674" s="5"/>
      <c r="AH3674" s="5"/>
      <c r="AI3674" s="5"/>
      <c r="AJ3674" s="5"/>
      <c r="AK3674" s="5"/>
      <c r="AL3674" s="5"/>
      <c r="AM3674" s="5"/>
      <c r="AN3674" s="5"/>
      <c r="AO3674" s="5"/>
      <c r="AP3674" s="5"/>
      <c r="AQ3674" s="5"/>
      <c r="AR3674" s="5"/>
      <c r="AS3674" s="5"/>
      <c r="AT3674" s="5"/>
      <c r="AU3674" s="5"/>
      <c r="AV3674" s="28"/>
      <c r="AW3674" s="28"/>
    </row>
    <row r="3675" spans="2:49" ht="15.6" x14ac:dyDescent="0.3">
      <c r="B3675" s="9"/>
      <c r="C3675" s="9"/>
      <c r="D3675" s="9"/>
      <c r="E3675" s="9"/>
      <c r="F3675" s="9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  <c r="U3675" s="5"/>
      <c r="V3675" s="5"/>
      <c r="W3675" s="5"/>
      <c r="X3675" s="5"/>
      <c r="Y3675" s="5"/>
      <c r="Z3675" s="5"/>
      <c r="AA3675" s="5"/>
      <c r="AB3675" s="5"/>
      <c r="AC3675" s="5"/>
      <c r="AD3675" s="5"/>
      <c r="AE3675" s="5"/>
      <c r="AF3675" s="5"/>
      <c r="AG3675" s="5"/>
      <c r="AH3675" s="5"/>
      <c r="AI3675" s="5"/>
      <c r="AJ3675" s="5"/>
      <c r="AK3675" s="5"/>
      <c r="AL3675" s="5"/>
      <c r="AM3675" s="5"/>
      <c r="AN3675" s="5"/>
      <c r="AO3675" s="5"/>
      <c r="AP3675" s="5"/>
      <c r="AQ3675" s="5"/>
      <c r="AR3675" s="5"/>
      <c r="AS3675" s="5"/>
      <c r="AT3675" s="5"/>
      <c r="AU3675" s="5"/>
      <c r="AV3675" s="28"/>
      <c r="AW3675" s="28"/>
    </row>
    <row r="3676" spans="2:49" ht="15.6" x14ac:dyDescent="0.3">
      <c r="B3676" s="9"/>
      <c r="C3676" s="9"/>
      <c r="D3676" s="9"/>
      <c r="E3676" s="9"/>
      <c r="F3676" s="9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/>
      <c r="V3676" s="5"/>
      <c r="W3676" s="5"/>
      <c r="X3676" s="5"/>
      <c r="Y3676" s="5"/>
      <c r="Z3676" s="5"/>
      <c r="AA3676" s="5"/>
      <c r="AB3676" s="5"/>
      <c r="AC3676" s="5"/>
      <c r="AD3676" s="5"/>
      <c r="AE3676" s="5"/>
      <c r="AF3676" s="5"/>
      <c r="AG3676" s="5"/>
      <c r="AH3676" s="5"/>
      <c r="AI3676" s="5"/>
      <c r="AJ3676" s="5"/>
      <c r="AK3676" s="5"/>
      <c r="AL3676" s="5"/>
      <c r="AM3676" s="5"/>
      <c r="AN3676" s="5"/>
      <c r="AO3676" s="5"/>
      <c r="AP3676" s="5"/>
      <c r="AQ3676" s="5"/>
      <c r="AR3676" s="5"/>
      <c r="AS3676" s="5"/>
      <c r="AT3676" s="5"/>
      <c r="AU3676" s="5"/>
      <c r="AV3676" s="28"/>
      <c r="AW3676" s="28"/>
    </row>
    <row r="3677" spans="2:49" ht="15.6" x14ac:dyDescent="0.3">
      <c r="B3677" s="9"/>
      <c r="C3677" s="9"/>
      <c r="D3677" s="9"/>
      <c r="E3677" s="9"/>
      <c r="F3677" s="9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  <c r="U3677" s="5"/>
      <c r="V3677" s="5"/>
      <c r="W3677" s="5"/>
      <c r="X3677" s="5"/>
      <c r="Y3677" s="5"/>
      <c r="Z3677" s="5"/>
      <c r="AA3677" s="5"/>
      <c r="AB3677" s="5"/>
      <c r="AC3677" s="5"/>
      <c r="AD3677" s="5"/>
      <c r="AE3677" s="5"/>
      <c r="AF3677" s="5"/>
      <c r="AG3677" s="5"/>
      <c r="AH3677" s="5"/>
      <c r="AI3677" s="5"/>
      <c r="AJ3677" s="5"/>
      <c r="AK3677" s="5"/>
      <c r="AL3677" s="5"/>
      <c r="AM3677" s="5"/>
      <c r="AN3677" s="5"/>
      <c r="AO3677" s="5"/>
      <c r="AP3677" s="5"/>
      <c r="AQ3677" s="5"/>
      <c r="AR3677" s="5"/>
      <c r="AS3677" s="5"/>
      <c r="AT3677" s="5"/>
      <c r="AU3677" s="5"/>
      <c r="AV3677" s="28"/>
      <c r="AW3677" s="28"/>
    </row>
    <row r="3678" spans="2:49" ht="15.6" x14ac:dyDescent="0.3">
      <c r="B3678" s="9"/>
      <c r="C3678" s="9"/>
      <c r="D3678" s="9"/>
      <c r="E3678" s="9"/>
      <c r="F3678" s="9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  <c r="U3678" s="5"/>
      <c r="V3678" s="5"/>
      <c r="W3678" s="5"/>
      <c r="X3678" s="5"/>
      <c r="Y3678" s="5"/>
      <c r="Z3678" s="5"/>
      <c r="AA3678" s="5"/>
      <c r="AB3678" s="5"/>
      <c r="AC3678" s="5"/>
      <c r="AD3678" s="5"/>
      <c r="AE3678" s="5"/>
      <c r="AF3678" s="5"/>
      <c r="AG3678" s="5"/>
      <c r="AH3678" s="5"/>
      <c r="AI3678" s="5"/>
      <c r="AJ3678" s="5"/>
      <c r="AK3678" s="5"/>
      <c r="AL3678" s="5"/>
      <c r="AM3678" s="5"/>
      <c r="AN3678" s="5"/>
      <c r="AO3678" s="5"/>
      <c r="AP3678" s="5"/>
      <c r="AQ3678" s="5"/>
      <c r="AR3678" s="5"/>
      <c r="AS3678" s="5"/>
      <c r="AT3678" s="5"/>
      <c r="AU3678" s="5"/>
      <c r="AV3678" s="28"/>
      <c r="AW3678" s="28"/>
    </row>
    <row r="3679" spans="2:49" ht="15.6" x14ac:dyDescent="0.3">
      <c r="B3679" s="9"/>
      <c r="C3679" s="9"/>
      <c r="D3679" s="9"/>
      <c r="E3679" s="9"/>
      <c r="F3679" s="9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  <c r="U3679" s="5"/>
      <c r="V3679" s="5"/>
      <c r="W3679" s="5"/>
      <c r="X3679" s="5"/>
      <c r="Y3679" s="5"/>
      <c r="Z3679" s="5"/>
      <c r="AA3679" s="5"/>
      <c r="AB3679" s="5"/>
      <c r="AC3679" s="5"/>
      <c r="AD3679" s="5"/>
      <c r="AE3679" s="5"/>
      <c r="AF3679" s="5"/>
      <c r="AG3679" s="5"/>
      <c r="AH3679" s="5"/>
      <c r="AI3679" s="5"/>
      <c r="AJ3679" s="5"/>
      <c r="AK3679" s="5"/>
      <c r="AL3679" s="5"/>
      <c r="AM3679" s="5"/>
      <c r="AN3679" s="5"/>
      <c r="AO3679" s="5"/>
      <c r="AP3679" s="5"/>
      <c r="AQ3679" s="5"/>
      <c r="AR3679" s="5"/>
      <c r="AS3679" s="5"/>
      <c r="AT3679" s="5"/>
      <c r="AU3679" s="5"/>
      <c r="AV3679" s="28"/>
      <c r="AW3679" s="28"/>
    </row>
    <row r="3680" spans="2:49" ht="15.6" x14ac:dyDescent="0.3">
      <c r="B3680" s="9"/>
      <c r="C3680" s="9"/>
      <c r="D3680" s="9"/>
      <c r="E3680" s="9"/>
      <c r="F3680" s="9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  <c r="U3680" s="5"/>
      <c r="V3680" s="5"/>
      <c r="W3680" s="5"/>
      <c r="X3680" s="5"/>
      <c r="Y3680" s="5"/>
      <c r="Z3680" s="5"/>
      <c r="AA3680" s="5"/>
      <c r="AB3680" s="5"/>
      <c r="AC3680" s="5"/>
      <c r="AD3680" s="5"/>
      <c r="AE3680" s="5"/>
      <c r="AF3680" s="5"/>
      <c r="AG3680" s="5"/>
      <c r="AH3680" s="5"/>
      <c r="AI3680" s="5"/>
      <c r="AJ3680" s="5"/>
      <c r="AK3680" s="5"/>
      <c r="AL3680" s="5"/>
      <c r="AM3680" s="5"/>
      <c r="AN3680" s="5"/>
      <c r="AO3680" s="5"/>
      <c r="AP3680" s="5"/>
      <c r="AQ3680" s="5"/>
      <c r="AR3680" s="5"/>
      <c r="AS3680" s="5"/>
      <c r="AT3680" s="5"/>
      <c r="AU3680" s="5"/>
      <c r="AV3680" s="28"/>
      <c r="AW3680" s="28"/>
    </row>
    <row r="3681" spans="2:49" ht="15.6" x14ac:dyDescent="0.3">
      <c r="B3681" s="9"/>
      <c r="C3681" s="9"/>
      <c r="D3681" s="9"/>
      <c r="E3681" s="9"/>
      <c r="F3681" s="9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  <c r="U3681" s="5"/>
      <c r="V3681" s="5"/>
      <c r="W3681" s="5"/>
      <c r="X3681" s="5"/>
      <c r="Y3681" s="5"/>
      <c r="Z3681" s="5"/>
      <c r="AA3681" s="5"/>
      <c r="AB3681" s="5"/>
      <c r="AC3681" s="5"/>
      <c r="AD3681" s="5"/>
      <c r="AE3681" s="5"/>
      <c r="AF3681" s="5"/>
      <c r="AG3681" s="5"/>
      <c r="AH3681" s="5"/>
      <c r="AI3681" s="5"/>
      <c r="AJ3681" s="5"/>
      <c r="AK3681" s="5"/>
      <c r="AL3681" s="5"/>
      <c r="AM3681" s="5"/>
      <c r="AN3681" s="5"/>
      <c r="AO3681" s="5"/>
      <c r="AP3681" s="5"/>
      <c r="AQ3681" s="5"/>
      <c r="AR3681" s="5"/>
      <c r="AS3681" s="5"/>
      <c r="AT3681" s="5"/>
      <c r="AU3681" s="5"/>
      <c r="AV3681" s="28"/>
      <c r="AW3681" s="28"/>
    </row>
    <row r="3682" spans="2:49" ht="15.6" x14ac:dyDescent="0.3">
      <c r="B3682" s="9"/>
      <c r="C3682" s="9"/>
      <c r="D3682" s="9"/>
      <c r="E3682" s="9"/>
      <c r="F3682" s="9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  <c r="U3682" s="5"/>
      <c r="V3682" s="5"/>
      <c r="W3682" s="5"/>
      <c r="X3682" s="5"/>
      <c r="Y3682" s="5"/>
      <c r="Z3682" s="5"/>
      <c r="AA3682" s="5"/>
      <c r="AB3682" s="5"/>
      <c r="AC3682" s="5"/>
      <c r="AD3682" s="5"/>
      <c r="AE3682" s="5"/>
      <c r="AF3682" s="5"/>
      <c r="AG3682" s="5"/>
      <c r="AH3682" s="5"/>
      <c r="AI3682" s="5"/>
      <c r="AJ3682" s="5"/>
      <c r="AK3682" s="5"/>
      <c r="AL3682" s="5"/>
      <c r="AM3682" s="5"/>
      <c r="AN3682" s="5"/>
      <c r="AO3682" s="5"/>
      <c r="AP3682" s="5"/>
      <c r="AQ3682" s="5"/>
      <c r="AR3682" s="5"/>
      <c r="AS3682" s="5"/>
      <c r="AT3682" s="5"/>
      <c r="AU3682" s="5"/>
      <c r="AV3682" s="28"/>
      <c r="AW3682" s="28"/>
    </row>
    <row r="3683" spans="2:49" ht="15.6" x14ac:dyDescent="0.3">
      <c r="B3683" s="9"/>
      <c r="C3683" s="9"/>
      <c r="D3683" s="9"/>
      <c r="E3683" s="9"/>
      <c r="F3683" s="9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/>
      <c r="V3683" s="5"/>
      <c r="W3683" s="5"/>
      <c r="X3683" s="5"/>
      <c r="Y3683" s="5"/>
      <c r="Z3683" s="5"/>
      <c r="AA3683" s="5"/>
      <c r="AB3683" s="5"/>
      <c r="AC3683" s="5"/>
      <c r="AD3683" s="5"/>
      <c r="AE3683" s="5"/>
      <c r="AF3683" s="5"/>
      <c r="AG3683" s="5"/>
      <c r="AH3683" s="5"/>
      <c r="AI3683" s="5"/>
      <c r="AJ3683" s="5"/>
      <c r="AK3683" s="5"/>
      <c r="AL3683" s="5"/>
      <c r="AM3683" s="5"/>
      <c r="AN3683" s="5"/>
      <c r="AO3683" s="5"/>
      <c r="AP3683" s="5"/>
      <c r="AQ3683" s="5"/>
      <c r="AR3683" s="5"/>
      <c r="AS3683" s="5"/>
      <c r="AT3683" s="5"/>
      <c r="AU3683" s="5"/>
      <c r="AV3683" s="28"/>
      <c r="AW3683" s="28"/>
    </row>
    <row r="3684" spans="2:49" ht="15.6" x14ac:dyDescent="0.3">
      <c r="B3684" s="9"/>
      <c r="C3684" s="9"/>
      <c r="D3684" s="9"/>
      <c r="E3684" s="9"/>
      <c r="F3684" s="9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/>
      <c r="V3684" s="5"/>
      <c r="W3684" s="5"/>
      <c r="X3684" s="5"/>
      <c r="Y3684" s="5"/>
      <c r="Z3684" s="5"/>
      <c r="AA3684" s="5"/>
      <c r="AB3684" s="5"/>
      <c r="AC3684" s="5"/>
      <c r="AD3684" s="5"/>
      <c r="AE3684" s="5"/>
      <c r="AF3684" s="5"/>
      <c r="AG3684" s="5"/>
      <c r="AH3684" s="5"/>
      <c r="AI3684" s="5"/>
      <c r="AJ3684" s="5"/>
      <c r="AK3684" s="5"/>
      <c r="AL3684" s="5"/>
      <c r="AM3684" s="5"/>
      <c r="AN3684" s="5"/>
      <c r="AO3684" s="5"/>
      <c r="AP3684" s="5"/>
      <c r="AQ3684" s="5"/>
      <c r="AR3684" s="5"/>
      <c r="AS3684" s="5"/>
      <c r="AT3684" s="5"/>
      <c r="AU3684" s="5"/>
      <c r="AV3684" s="28"/>
      <c r="AW3684" s="28"/>
    </row>
    <row r="3685" spans="2:49" ht="15.6" x14ac:dyDescent="0.3">
      <c r="B3685" s="9"/>
      <c r="C3685" s="9"/>
      <c r="D3685" s="9"/>
      <c r="E3685" s="9"/>
      <c r="F3685" s="9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  <c r="V3685" s="5"/>
      <c r="W3685" s="5"/>
      <c r="X3685" s="5"/>
      <c r="Y3685" s="5"/>
      <c r="Z3685" s="5"/>
      <c r="AA3685" s="5"/>
      <c r="AB3685" s="5"/>
      <c r="AC3685" s="5"/>
      <c r="AD3685" s="5"/>
      <c r="AE3685" s="5"/>
      <c r="AF3685" s="5"/>
      <c r="AG3685" s="5"/>
      <c r="AH3685" s="5"/>
      <c r="AI3685" s="5"/>
      <c r="AJ3685" s="5"/>
      <c r="AK3685" s="5"/>
      <c r="AL3685" s="5"/>
      <c r="AM3685" s="5"/>
      <c r="AN3685" s="5"/>
      <c r="AO3685" s="5"/>
      <c r="AP3685" s="5"/>
      <c r="AQ3685" s="5"/>
      <c r="AR3685" s="5"/>
      <c r="AS3685" s="5"/>
      <c r="AT3685" s="5"/>
      <c r="AU3685" s="5"/>
      <c r="AV3685" s="28"/>
      <c r="AW3685" s="28"/>
    </row>
    <row r="3686" spans="2:49" ht="15.6" x14ac:dyDescent="0.3">
      <c r="B3686" s="9"/>
      <c r="C3686" s="9"/>
      <c r="D3686" s="9"/>
      <c r="E3686" s="9"/>
      <c r="F3686" s="9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  <c r="U3686" s="5"/>
      <c r="V3686" s="5"/>
      <c r="W3686" s="5"/>
      <c r="X3686" s="5"/>
      <c r="Y3686" s="5"/>
      <c r="Z3686" s="5"/>
      <c r="AA3686" s="5"/>
      <c r="AB3686" s="5"/>
      <c r="AC3686" s="5"/>
      <c r="AD3686" s="5"/>
      <c r="AE3686" s="5"/>
      <c r="AF3686" s="5"/>
      <c r="AG3686" s="5"/>
      <c r="AH3686" s="5"/>
      <c r="AI3686" s="5"/>
      <c r="AJ3686" s="5"/>
      <c r="AK3686" s="5"/>
      <c r="AL3686" s="5"/>
      <c r="AM3686" s="5"/>
      <c r="AN3686" s="5"/>
      <c r="AO3686" s="5"/>
      <c r="AP3686" s="5"/>
      <c r="AQ3686" s="5"/>
      <c r="AR3686" s="5"/>
      <c r="AS3686" s="5"/>
      <c r="AT3686" s="5"/>
      <c r="AU3686" s="5"/>
      <c r="AV3686" s="28"/>
      <c r="AW3686" s="28"/>
    </row>
    <row r="3687" spans="2:49" ht="15.6" x14ac:dyDescent="0.3">
      <c r="B3687" s="9"/>
      <c r="C3687" s="9"/>
      <c r="D3687" s="9"/>
      <c r="E3687" s="9"/>
      <c r="F3687" s="9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  <c r="U3687" s="5"/>
      <c r="V3687" s="5"/>
      <c r="W3687" s="5"/>
      <c r="X3687" s="5"/>
      <c r="Y3687" s="5"/>
      <c r="Z3687" s="5"/>
      <c r="AA3687" s="5"/>
      <c r="AB3687" s="5"/>
      <c r="AC3687" s="5"/>
      <c r="AD3687" s="5"/>
      <c r="AE3687" s="5"/>
      <c r="AF3687" s="5"/>
      <c r="AG3687" s="5"/>
      <c r="AH3687" s="5"/>
      <c r="AI3687" s="5"/>
      <c r="AJ3687" s="5"/>
      <c r="AK3687" s="5"/>
      <c r="AL3687" s="5"/>
      <c r="AM3687" s="5"/>
      <c r="AN3687" s="5"/>
      <c r="AO3687" s="5"/>
      <c r="AP3687" s="5"/>
      <c r="AQ3687" s="5"/>
      <c r="AR3687" s="5"/>
      <c r="AS3687" s="5"/>
      <c r="AT3687" s="5"/>
      <c r="AU3687" s="5"/>
      <c r="AV3687" s="28"/>
      <c r="AW3687" s="28"/>
    </row>
    <row r="3688" spans="2:49" ht="15.6" x14ac:dyDescent="0.3">
      <c r="B3688" s="9"/>
      <c r="C3688" s="9"/>
      <c r="D3688" s="9"/>
      <c r="E3688" s="9"/>
      <c r="F3688" s="9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  <c r="U3688" s="5"/>
      <c r="V3688" s="5"/>
      <c r="W3688" s="5"/>
      <c r="X3688" s="5"/>
      <c r="Y3688" s="5"/>
      <c r="Z3688" s="5"/>
      <c r="AA3688" s="5"/>
      <c r="AB3688" s="5"/>
      <c r="AC3688" s="5"/>
      <c r="AD3688" s="5"/>
      <c r="AE3688" s="5"/>
      <c r="AF3688" s="5"/>
      <c r="AG3688" s="5"/>
      <c r="AH3688" s="5"/>
      <c r="AI3688" s="5"/>
      <c r="AJ3688" s="5"/>
      <c r="AK3688" s="5"/>
      <c r="AL3688" s="5"/>
      <c r="AM3688" s="5"/>
      <c r="AN3688" s="5"/>
      <c r="AO3688" s="5"/>
      <c r="AP3688" s="5"/>
      <c r="AQ3688" s="5"/>
      <c r="AR3688" s="5"/>
      <c r="AS3688" s="5"/>
      <c r="AT3688" s="5"/>
      <c r="AU3688" s="5"/>
      <c r="AV3688" s="28"/>
      <c r="AW3688" s="28"/>
    </row>
    <row r="3689" spans="2:49" ht="15.6" x14ac:dyDescent="0.3">
      <c r="B3689" s="9"/>
      <c r="C3689" s="9"/>
      <c r="D3689" s="9"/>
      <c r="E3689" s="9"/>
      <c r="F3689" s="9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  <c r="U3689" s="5"/>
      <c r="V3689" s="5"/>
      <c r="W3689" s="5"/>
      <c r="X3689" s="5"/>
      <c r="Y3689" s="5"/>
      <c r="Z3689" s="5"/>
      <c r="AA3689" s="5"/>
      <c r="AB3689" s="5"/>
      <c r="AC3689" s="5"/>
      <c r="AD3689" s="5"/>
      <c r="AE3689" s="5"/>
      <c r="AF3689" s="5"/>
      <c r="AG3689" s="5"/>
      <c r="AH3689" s="5"/>
      <c r="AI3689" s="5"/>
      <c r="AJ3689" s="5"/>
      <c r="AK3689" s="5"/>
      <c r="AL3689" s="5"/>
      <c r="AM3689" s="5"/>
      <c r="AN3689" s="5"/>
      <c r="AO3689" s="5"/>
      <c r="AP3689" s="5"/>
      <c r="AQ3689" s="5"/>
      <c r="AR3689" s="5"/>
      <c r="AS3689" s="5"/>
      <c r="AT3689" s="5"/>
      <c r="AU3689" s="5"/>
      <c r="AV3689" s="28"/>
      <c r="AW3689" s="28"/>
    </row>
    <row r="3690" spans="2:49" ht="15.6" x14ac:dyDescent="0.3">
      <c r="B3690" s="9"/>
      <c r="C3690" s="9"/>
      <c r="D3690" s="9"/>
      <c r="E3690" s="9"/>
      <c r="F3690" s="9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  <c r="U3690" s="5"/>
      <c r="V3690" s="5"/>
      <c r="W3690" s="5"/>
      <c r="X3690" s="5"/>
      <c r="Y3690" s="5"/>
      <c r="Z3690" s="5"/>
      <c r="AA3690" s="5"/>
      <c r="AB3690" s="5"/>
      <c r="AC3690" s="5"/>
      <c r="AD3690" s="5"/>
      <c r="AE3690" s="5"/>
      <c r="AF3690" s="5"/>
      <c r="AG3690" s="5"/>
      <c r="AH3690" s="5"/>
      <c r="AI3690" s="5"/>
      <c r="AJ3690" s="5"/>
      <c r="AK3690" s="5"/>
      <c r="AL3690" s="5"/>
      <c r="AM3690" s="5"/>
      <c r="AN3690" s="5"/>
      <c r="AO3690" s="5"/>
      <c r="AP3690" s="5"/>
      <c r="AQ3690" s="5"/>
      <c r="AR3690" s="5"/>
      <c r="AS3690" s="5"/>
      <c r="AT3690" s="5"/>
      <c r="AU3690" s="5"/>
      <c r="AV3690" s="28"/>
      <c r="AW3690" s="28"/>
    </row>
    <row r="3691" spans="2:49" ht="15.6" x14ac:dyDescent="0.3">
      <c r="B3691" s="9"/>
      <c r="C3691" s="9"/>
      <c r="D3691" s="9"/>
      <c r="E3691" s="9"/>
      <c r="F3691" s="9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  <c r="U3691" s="5"/>
      <c r="V3691" s="5"/>
      <c r="W3691" s="5"/>
      <c r="X3691" s="5"/>
      <c r="Y3691" s="5"/>
      <c r="Z3691" s="5"/>
      <c r="AA3691" s="5"/>
      <c r="AB3691" s="5"/>
      <c r="AC3691" s="5"/>
      <c r="AD3691" s="5"/>
      <c r="AE3691" s="5"/>
      <c r="AF3691" s="5"/>
      <c r="AG3691" s="5"/>
      <c r="AH3691" s="5"/>
      <c r="AI3691" s="5"/>
      <c r="AJ3691" s="5"/>
      <c r="AK3691" s="5"/>
      <c r="AL3691" s="5"/>
      <c r="AM3691" s="5"/>
      <c r="AN3691" s="5"/>
      <c r="AO3691" s="5"/>
      <c r="AP3691" s="5"/>
      <c r="AQ3691" s="5"/>
      <c r="AR3691" s="5"/>
      <c r="AS3691" s="5"/>
      <c r="AT3691" s="5"/>
      <c r="AU3691" s="5"/>
      <c r="AV3691" s="28"/>
      <c r="AW3691" s="28"/>
    </row>
    <row r="3692" spans="2:49" ht="15.6" x14ac:dyDescent="0.3">
      <c r="B3692" s="9"/>
      <c r="C3692" s="9"/>
      <c r="D3692" s="9"/>
      <c r="E3692" s="9"/>
      <c r="F3692" s="9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  <c r="U3692" s="5"/>
      <c r="V3692" s="5"/>
      <c r="W3692" s="5"/>
      <c r="X3692" s="5"/>
      <c r="Y3692" s="5"/>
      <c r="Z3692" s="5"/>
      <c r="AA3692" s="5"/>
      <c r="AB3692" s="5"/>
      <c r="AC3692" s="5"/>
      <c r="AD3692" s="5"/>
      <c r="AE3692" s="5"/>
      <c r="AF3692" s="5"/>
      <c r="AG3692" s="5"/>
      <c r="AH3692" s="5"/>
      <c r="AI3692" s="5"/>
      <c r="AJ3692" s="5"/>
      <c r="AK3692" s="5"/>
      <c r="AL3692" s="5"/>
      <c r="AM3692" s="5"/>
      <c r="AN3692" s="5"/>
      <c r="AO3692" s="5"/>
      <c r="AP3692" s="5"/>
      <c r="AQ3692" s="5"/>
      <c r="AR3692" s="5"/>
      <c r="AS3692" s="5"/>
      <c r="AT3692" s="5"/>
      <c r="AU3692" s="5"/>
      <c r="AV3692" s="28"/>
      <c r="AW3692" s="28"/>
    </row>
    <row r="3693" spans="2:49" ht="15.6" x14ac:dyDescent="0.3">
      <c r="B3693" s="9"/>
      <c r="C3693" s="9"/>
      <c r="D3693" s="9"/>
      <c r="E3693" s="9"/>
      <c r="F3693" s="9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  <c r="U3693" s="5"/>
      <c r="V3693" s="5"/>
      <c r="W3693" s="5"/>
      <c r="X3693" s="5"/>
      <c r="Y3693" s="5"/>
      <c r="Z3693" s="5"/>
      <c r="AA3693" s="5"/>
      <c r="AB3693" s="5"/>
      <c r="AC3693" s="5"/>
      <c r="AD3693" s="5"/>
      <c r="AE3693" s="5"/>
      <c r="AF3693" s="5"/>
      <c r="AG3693" s="5"/>
      <c r="AH3693" s="5"/>
      <c r="AI3693" s="5"/>
      <c r="AJ3693" s="5"/>
      <c r="AK3693" s="5"/>
      <c r="AL3693" s="5"/>
      <c r="AM3693" s="5"/>
      <c r="AN3693" s="5"/>
      <c r="AO3693" s="5"/>
      <c r="AP3693" s="5"/>
      <c r="AQ3693" s="5"/>
      <c r="AR3693" s="5"/>
      <c r="AS3693" s="5"/>
      <c r="AT3693" s="5"/>
      <c r="AU3693" s="5"/>
      <c r="AV3693" s="28"/>
      <c r="AW3693" s="28"/>
    </row>
    <row r="3694" spans="2:49" ht="15.6" x14ac:dyDescent="0.3">
      <c r="B3694" s="9"/>
      <c r="C3694" s="9"/>
      <c r="D3694" s="9"/>
      <c r="E3694" s="9"/>
      <c r="F3694" s="9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  <c r="U3694" s="5"/>
      <c r="V3694" s="5"/>
      <c r="W3694" s="5"/>
      <c r="X3694" s="5"/>
      <c r="Y3694" s="5"/>
      <c r="Z3694" s="5"/>
      <c r="AA3694" s="5"/>
      <c r="AB3694" s="5"/>
      <c r="AC3694" s="5"/>
      <c r="AD3694" s="5"/>
      <c r="AE3694" s="5"/>
      <c r="AF3694" s="5"/>
      <c r="AG3694" s="5"/>
      <c r="AH3694" s="5"/>
      <c r="AI3694" s="5"/>
      <c r="AJ3694" s="5"/>
      <c r="AK3694" s="5"/>
      <c r="AL3694" s="5"/>
      <c r="AM3694" s="5"/>
      <c r="AN3694" s="5"/>
      <c r="AO3694" s="5"/>
      <c r="AP3694" s="5"/>
      <c r="AQ3694" s="5"/>
      <c r="AR3694" s="5"/>
      <c r="AS3694" s="5"/>
      <c r="AT3694" s="5"/>
      <c r="AU3694" s="5"/>
      <c r="AV3694" s="28"/>
      <c r="AW3694" s="28"/>
    </row>
    <row r="3695" spans="2:49" ht="15.6" x14ac:dyDescent="0.3">
      <c r="B3695" s="9"/>
      <c r="C3695" s="9"/>
      <c r="D3695" s="9"/>
      <c r="E3695" s="9"/>
      <c r="F3695" s="9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  <c r="U3695" s="5"/>
      <c r="V3695" s="5"/>
      <c r="W3695" s="5"/>
      <c r="X3695" s="5"/>
      <c r="Y3695" s="5"/>
      <c r="Z3695" s="5"/>
      <c r="AA3695" s="5"/>
      <c r="AB3695" s="5"/>
      <c r="AC3695" s="5"/>
      <c r="AD3695" s="5"/>
      <c r="AE3695" s="5"/>
      <c r="AF3695" s="5"/>
      <c r="AG3695" s="5"/>
      <c r="AH3695" s="5"/>
      <c r="AI3695" s="5"/>
      <c r="AJ3695" s="5"/>
      <c r="AK3695" s="5"/>
      <c r="AL3695" s="5"/>
      <c r="AM3695" s="5"/>
      <c r="AN3695" s="5"/>
      <c r="AO3695" s="5"/>
      <c r="AP3695" s="5"/>
      <c r="AQ3695" s="5"/>
      <c r="AR3695" s="5"/>
      <c r="AS3695" s="5"/>
      <c r="AT3695" s="5"/>
      <c r="AU3695" s="5"/>
      <c r="AV3695" s="28"/>
      <c r="AW3695" s="28"/>
    </row>
    <row r="3696" spans="2:49" ht="15.6" x14ac:dyDescent="0.3">
      <c r="B3696" s="9"/>
      <c r="C3696" s="9"/>
      <c r="D3696" s="9"/>
      <c r="E3696" s="9"/>
      <c r="F3696" s="9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  <c r="U3696" s="5"/>
      <c r="V3696" s="5"/>
      <c r="W3696" s="5"/>
      <c r="X3696" s="5"/>
      <c r="Y3696" s="5"/>
      <c r="Z3696" s="5"/>
      <c r="AA3696" s="5"/>
      <c r="AB3696" s="5"/>
      <c r="AC3696" s="5"/>
      <c r="AD3696" s="5"/>
      <c r="AE3696" s="5"/>
      <c r="AF3696" s="5"/>
      <c r="AG3696" s="5"/>
      <c r="AH3696" s="5"/>
      <c r="AI3696" s="5"/>
      <c r="AJ3696" s="5"/>
      <c r="AK3696" s="5"/>
      <c r="AL3696" s="5"/>
      <c r="AM3696" s="5"/>
      <c r="AN3696" s="5"/>
      <c r="AO3696" s="5"/>
      <c r="AP3696" s="5"/>
      <c r="AQ3696" s="5"/>
      <c r="AR3696" s="5"/>
      <c r="AS3696" s="5"/>
      <c r="AT3696" s="5"/>
      <c r="AU3696" s="5"/>
      <c r="AV3696" s="28"/>
      <c r="AW3696" s="28"/>
    </row>
    <row r="3697" spans="2:49" ht="15.6" x14ac:dyDescent="0.3">
      <c r="B3697" s="9"/>
      <c r="C3697" s="9"/>
      <c r="D3697" s="9"/>
      <c r="E3697" s="9"/>
      <c r="F3697" s="9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  <c r="U3697" s="5"/>
      <c r="V3697" s="5"/>
      <c r="W3697" s="5"/>
      <c r="X3697" s="5"/>
      <c r="Y3697" s="5"/>
      <c r="Z3697" s="5"/>
      <c r="AA3697" s="5"/>
      <c r="AB3697" s="5"/>
      <c r="AC3697" s="5"/>
      <c r="AD3697" s="5"/>
      <c r="AE3697" s="5"/>
      <c r="AF3697" s="5"/>
      <c r="AG3697" s="5"/>
      <c r="AH3697" s="5"/>
      <c r="AI3697" s="5"/>
      <c r="AJ3697" s="5"/>
      <c r="AK3697" s="5"/>
      <c r="AL3697" s="5"/>
      <c r="AM3697" s="5"/>
      <c r="AN3697" s="5"/>
      <c r="AO3697" s="5"/>
      <c r="AP3697" s="5"/>
      <c r="AQ3697" s="5"/>
      <c r="AR3697" s="5"/>
      <c r="AS3697" s="5"/>
      <c r="AT3697" s="5"/>
      <c r="AU3697" s="5"/>
      <c r="AV3697" s="28"/>
      <c r="AW3697" s="28"/>
    </row>
    <row r="3698" spans="2:49" ht="15.6" x14ac:dyDescent="0.3">
      <c r="B3698" s="9"/>
      <c r="C3698" s="9"/>
      <c r="D3698" s="9"/>
      <c r="E3698" s="9"/>
      <c r="F3698" s="9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  <c r="U3698" s="5"/>
      <c r="V3698" s="5"/>
      <c r="W3698" s="5"/>
      <c r="X3698" s="5"/>
      <c r="Y3698" s="5"/>
      <c r="Z3698" s="5"/>
      <c r="AA3698" s="5"/>
      <c r="AB3698" s="5"/>
      <c r="AC3698" s="5"/>
      <c r="AD3698" s="5"/>
      <c r="AE3698" s="5"/>
      <c r="AF3698" s="5"/>
      <c r="AG3698" s="5"/>
      <c r="AH3698" s="5"/>
      <c r="AI3698" s="5"/>
      <c r="AJ3698" s="5"/>
      <c r="AK3698" s="5"/>
      <c r="AL3698" s="5"/>
      <c r="AM3698" s="5"/>
      <c r="AN3698" s="5"/>
      <c r="AO3698" s="5"/>
      <c r="AP3698" s="5"/>
      <c r="AQ3698" s="5"/>
      <c r="AR3698" s="5"/>
      <c r="AS3698" s="5"/>
      <c r="AT3698" s="5"/>
      <c r="AU3698" s="5"/>
      <c r="AV3698" s="28"/>
      <c r="AW3698" s="28"/>
    </row>
    <row r="3699" spans="2:49" ht="15.6" x14ac:dyDescent="0.3">
      <c r="B3699" s="9"/>
      <c r="C3699" s="9"/>
      <c r="D3699" s="9"/>
      <c r="E3699" s="9"/>
      <c r="F3699" s="9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/>
      <c r="V3699" s="5"/>
      <c r="W3699" s="5"/>
      <c r="X3699" s="5"/>
      <c r="Y3699" s="5"/>
      <c r="Z3699" s="5"/>
      <c r="AA3699" s="5"/>
      <c r="AB3699" s="5"/>
      <c r="AC3699" s="5"/>
      <c r="AD3699" s="5"/>
      <c r="AE3699" s="5"/>
      <c r="AF3699" s="5"/>
      <c r="AG3699" s="5"/>
      <c r="AH3699" s="5"/>
      <c r="AI3699" s="5"/>
      <c r="AJ3699" s="5"/>
      <c r="AK3699" s="5"/>
      <c r="AL3699" s="5"/>
      <c r="AM3699" s="5"/>
      <c r="AN3699" s="5"/>
      <c r="AO3699" s="5"/>
      <c r="AP3699" s="5"/>
      <c r="AQ3699" s="5"/>
      <c r="AR3699" s="5"/>
      <c r="AS3699" s="5"/>
      <c r="AT3699" s="5"/>
      <c r="AU3699" s="5"/>
      <c r="AV3699" s="28"/>
      <c r="AW3699" s="28"/>
    </row>
    <row r="3700" spans="2:49" ht="15.6" x14ac:dyDescent="0.3">
      <c r="B3700" s="9"/>
      <c r="C3700" s="9"/>
      <c r="D3700" s="9"/>
      <c r="E3700" s="9"/>
      <c r="F3700" s="9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  <c r="U3700" s="5"/>
      <c r="V3700" s="5"/>
      <c r="W3700" s="5"/>
      <c r="X3700" s="5"/>
      <c r="Y3700" s="5"/>
      <c r="Z3700" s="5"/>
      <c r="AA3700" s="5"/>
      <c r="AB3700" s="5"/>
      <c r="AC3700" s="5"/>
      <c r="AD3700" s="5"/>
      <c r="AE3700" s="5"/>
      <c r="AF3700" s="5"/>
      <c r="AG3700" s="5"/>
      <c r="AH3700" s="5"/>
      <c r="AI3700" s="5"/>
      <c r="AJ3700" s="5"/>
      <c r="AK3700" s="5"/>
      <c r="AL3700" s="5"/>
      <c r="AM3700" s="5"/>
      <c r="AN3700" s="5"/>
      <c r="AO3700" s="5"/>
      <c r="AP3700" s="5"/>
      <c r="AQ3700" s="5"/>
      <c r="AR3700" s="5"/>
      <c r="AS3700" s="5"/>
      <c r="AT3700" s="5"/>
      <c r="AU3700" s="5"/>
      <c r="AV3700" s="28"/>
      <c r="AW3700" s="28"/>
    </row>
    <row r="3701" spans="2:49" ht="15.6" x14ac:dyDescent="0.3">
      <c r="B3701" s="9"/>
      <c r="C3701" s="9"/>
      <c r="D3701" s="9"/>
      <c r="E3701" s="9"/>
      <c r="F3701" s="9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  <c r="U3701" s="5"/>
      <c r="V3701" s="5"/>
      <c r="W3701" s="5"/>
      <c r="X3701" s="5"/>
      <c r="Y3701" s="5"/>
      <c r="Z3701" s="5"/>
      <c r="AA3701" s="5"/>
      <c r="AB3701" s="5"/>
      <c r="AC3701" s="5"/>
      <c r="AD3701" s="5"/>
      <c r="AE3701" s="5"/>
      <c r="AF3701" s="5"/>
      <c r="AG3701" s="5"/>
      <c r="AH3701" s="5"/>
      <c r="AI3701" s="5"/>
      <c r="AJ3701" s="5"/>
      <c r="AK3701" s="5"/>
      <c r="AL3701" s="5"/>
      <c r="AM3701" s="5"/>
      <c r="AN3701" s="5"/>
      <c r="AO3701" s="5"/>
      <c r="AP3701" s="5"/>
      <c r="AQ3701" s="5"/>
      <c r="AR3701" s="5"/>
      <c r="AS3701" s="5"/>
      <c r="AT3701" s="5"/>
      <c r="AU3701" s="5"/>
      <c r="AV3701" s="28"/>
      <c r="AW3701" s="28"/>
    </row>
    <row r="3702" spans="2:49" ht="15.6" x14ac:dyDescent="0.3">
      <c r="B3702" s="9"/>
      <c r="C3702" s="9"/>
      <c r="D3702" s="9"/>
      <c r="E3702" s="9"/>
      <c r="F3702" s="9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  <c r="U3702" s="5"/>
      <c r="V3702" s="5"/>
      <c r="W3702" s="5"/>
      <c r="X3702" s="5"/>
      <c r="Y3702" s="5"/>
      <c r="Z3702" s="5"/>
      <c r="AA3702" s="5"/>
      <c r="AB3702" s="5"/>
      <c r="AC3702" s="5"/>
      <c r="AD3702" s="5"/>
      <c r="AE3702" s="5"/>
      <c r="AF3702" s="5"/>
      <c r="AG3702" s="5"/>
      <c r="AH3702" s="5"/>
      <c r="AI3702" s="5"/>
      <c r="AJ3702" s="5"/>
      <c r="AK3702" s="5"/>
      <c r="AL3702" s="5"/>
      <c r="AM3702" s="5"/>
      <c r="AN3702" s="5"/>
      <c r="AO3702" s="5"/>
      <c r="AP3702" s="5"/>
      <c r="AQ3702" s="5"/>
      <c r="AR3702" s="5"/>
      <c r="AS3702" s="5"/>
      <c r="AT3702" s="5"/>
      <c r="AU3702" s="5"/>
      <c r="AV3702" s="28"/>
      <c r="AW3702" s="28"/>
    </row>
    <row r="3703" spans="2:49" ht="15.6" x14ac:dyDescent="0.3">
      <c r="B3703" s="9"/>
      <c r="C3703" s="9"/>
      <c r="D3703" s="9"/>
      <c r="E3703" s="9"/>
      <c r="F3703" s="9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  <c r="U3703" s="5"/>
      <c r="V3703" s="5"/>
      <c r="W3703" s="5"/>
      <c r="X3703" s="5"/>
      <c r="Y3703" s="5"/>
      <c r="Z3703" s="5"/>
      <c r="AA3703" s="5"/>
      <c r="AB3703" s="5"/>
      <c r="AC3703" s="5"/>
      <c r="AD3703" s="5"/>
      <c r="AE3703" s="5"/>
      <c r="AF3703" s="5"/>
      <c r="AG3703" s="5"/>
      <c r="AH3703" s="5"/>
      <c r="AI3703" s="5"/>
      <c r="AJ3703" s="5"/>
      <c r="AK3703" s="5"/>
      <c r="AL3703" s="5"/>
      <c r="AM3703" s="5"/>
      <c r="AN3703" s="5"/>
      <c r="AO3703" s="5"/>
      <c r="AP3703" s="5"/>
      <c r="AQ3703" s="5"/>
      <c r="AR3703" s="5"/>
      <c r="AS3703" s="5"/>
      <c r="AT3703" s="5"/>
      <c r="AU3703" s="5"/>
      <c r="AV3703" s="28"/>
      <c r="AW3703" s="28"/>
    </row>
    <row r="3704" spans="2:49" ht="15.6" x14ac:dyDescent="0.3">
      <c r="B3704" s="9"/>
      <c r="C3704" s="9"/>
      <c r="D3704" s="9"/>
      <c r="E3704" s="9"/>
      <c r="F3704" s="9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  <c r="U3704" s="5"/>
      <c r="V3704" s="5"/>
      <c r="W3704" s="5"/>
      <c r="X3704" s="5"/>
      <c r="Y3704" s="5"/>
      <c r="Z3704" s="5"/>
      <c r="AA3704" s="5"/>
      <c r="AB3704" s="5"/>
      <c r="AC3704" s="5"/>
      <c r="AD3704" s="5"/>
      <c r="AE3704" s="5"/>
      <c r="AF3704" s="5"/>
      <c r="AG3704" s="5"/>
      <c r="AH3704" s="5"/>
      <c r="AI3704" s="5"/>
      <c r="AJ3704" s="5"/>
      <c r="AK3704" s="5"/>
      <c r="AL3704" s="5"/>
      <c r="AM3704" s="5"/>
      <c r="AN3704" s="5"/>
      <c r="AO3704" s="5"/>
      <c r="AP3704" s="5"/>
      <c r="AQ3704" s="5"/>
      <c r="AR3704" s="5"/>
      <c r="AS3704" s="5"/>
      <c r="AT3704" s="5"/>
      <c r="AU3704" s="5"/>
      <c r="AV3704" s="28"/>
      <c r="AW3704" s="28"/>
    </row>
    <row r="3705" spans="2:49" ht="15.6" x14ac:dyDescent="0.3">
      <c r="B3705" s="9"/>
      <c r="C3705" s="9"/>
      <c r="D3705" s="9"/>
      <c r="E3705" s="9"/>
      <c r="F3705" s="9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  <c r="U3705" s="5"/>
      <c r="V3705" s="5"/>
      <c r="W3705" s="5"/>
      <c r="X3705" s="5"/>
      <c r="Y3705" s="5"/>
      <c r="Z3705" s="5"/>
      <c r="AA3705" s="5"/>
      <c r="AB3705" s="5"/>
      <c r="AC3705" s="5"/>
      <c r="AD3705" s="5"/>
      <c r="AE3705" s="5"/>
      <c r="AF3705" s="5"/>
      <c r="AG3705" s="5"/>
      <c r="AH3705" s="5"/>
      <c r="AI3705" s="5"/>
      <c r="AJ3705" s="5"/>
      <c r="AK3705" s="5"/>
      <c r="AL3705" s="5"/>
      <c r="AM3705" s="5"/>
      <c r="AN3705" s="5"/>
      <c r="AO3705" s="5"/>
      <c r="AP3705" s="5"/>
      <c r="AQ3705" s="5"/>
      <c r="AR3705" s="5"/>
      <c r="AS3705" s="5"/>
      <c r="AT3705" s="5"/>
      <c r="AU3705" s="5"/>
      <c r="AV3705" s="28"/>
      <c r="AW3705" s="28"/>
    </row>
    <row r="3706" spans="2:49" ht="15.6" x14ac:dyDescent="0.3">
      <c r="B3706" s="9"/>
      <c r="C3706" s="9"/>
      <c r="D3706" s="9"/>
      <c r="E3706" s="9"/>
      <c r="F3706" s="9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  <c r="U3706" s="5"/>
      <c r="V3706" s="5"/>
      <c r="W3706" s="5"/>
      <c r="X3706" s="5"/>
      <c r="Y3706" s="5"/>
      <c r="Z3706" s="5"/>
      <c r="AA3706" s="5"/>
      <c r="AB3706" s="5"/>
      <c r="AC3706" s="5"/>
      <c r="AD3706" s="5"/>
      <c r="AE3706" s="5"/>
      <c r="AF3706" s="5"/>
      <c r="AG3706" s="5"/>
      <c r="AH3706" s="5"/>
      <c r="AI3706" s="5"/>
      <c r="AJ3706" s="5"/>
      <c r="AK3706" s="5"/>
      <c r="AL3706" s="5"/>
      <c r="AM3706" s="5"/>
      <c r="AN3706" s="5"/>
      <c r="AO3706" s="5"/>
      <c r="AP3706" s="5"/>
      <c r="AQ3706" s="5"/>
      <c r="AR3706" s="5"/>
      <c r="AS3706" s="5"/>
      <c r="AT3706" s="5"/>
      <c r="AU3706" s="5"/>
      <c r="AV3706" s="28"/>
      <c r="AW3706" s="28"/>
    </row>
    <row r="3707" spans="2:49" ht="15.6" x14ac:dyDescent="0.3">
      <c r="B3707" s="9"/>
      <c r="C3707" s="9"/>
      <c r="D3707" s="9"/>
      <c r="E3707" s="9"/>
      <c r="F3707" s="9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  <c r="U3707" s="5"/>
      <c r="V3707" s="5"/>
      <c r="W3707" s="5"/>
      <c r="X3707" s="5"/>
      <c r="Y3707" s="5"/>
      <c r="Z3707" s="5"/>
      <c r="AA3707" s="5"/>
      <c r="AB3707" s="5"/>
      <c r="AC3707" s="5"/>
      <c r="AD3707" s="5"/>
      <c r="AE3707" s="5"/>
      <c r="AF3707" s="5"/>
      <c r="AG3707" s="5"/>
      <c r="AH3707" s="5"/>
      <c r="AI3707" s="5"/>
      <c r="AJ3707" s="5"/>
      <c r="AK3707" s="5"/>
      <c r="AL3707" s="5"/>
      <c r="AM3707" s="5"/>
      <c r="AN3707" s="5"/>
      <c r="AO3707" s="5"/>
      <c r="AP3707" s="5"/>
      <c r="AQ3707" s="5"/>
      <c r="AR3707" s="5"/>
      <c r="AS3707" s="5"/>
      <c r="AT3707" s="5"/>
      <c r="AU3707" s="5"/>
      <c r="AV3707" s="28"/>
      <c r="AW3707" s="28"/>
    </row>
    <row r="3708" spans="2:49" ht="15.6" x14ac:dyDescent="0.3">
      <c r="B3708" s="9"/>
      <c r="C3708" s="9"/>
      <c r="D3708" s="9"/>
      <c r="E3708" s="9"/>
      <c r="F3708" s="9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  <c r="U3708" s="5"/>
      <c r="V3708" s="5"/>
      <c r="W3708" s="5"/>
      <c r="X3708" s="5"/>
      <c r="Y3708" s="5"/>
      <c r="Z3708" s="5"/>
      <c r="AA3708" s="5"/>
      <c r="AB3708" s="5"/>
      <c r="AC3708" s="5"/>
      <c r="AD3708" s="5"/>
      <c r="AE3708" s="5"/>
      <c r="AF3708" s="5"/>
      <c r="AG3708" s="5"/>
      <c r="AH3708" s="5"/>
      <c r="AI3708" s="5"/>
      <c r="AJ3708" s="5"/>
      <c r="AK3708" s="5"/>
      <c r="AL3708" s="5"/>
      <c r="AM3708" s="5"/>
      <c r="AN3708" s="5"/>
      <c r="AO3708" s="5"/>
      <c r="AP3708" s="5"/>
      <c r="AQ3708" s="5"/>
      <c r="AR3708" s="5"/>
      <c r="AS3708" s="5"/>
      <c r="AT3708" s="5"/>
      <c r="AU3708" s="5"/>
      <c r="AV3708" s="28"/>
      <c r="AW3708" s="28"/>
    </row>
    <row r="3709" spans="2:49" ht="15.6" x14ac:dyDescent="0.3">
      <c r="B3709" s="9"/>
      <c r="C3709" s="9"/>
      <c r="D3709" s="9"/>
      <c r="E3709" s="9"/>
      <c r="F3709" s="9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  <c r="U3709" s="5"/>
      <c r="V3709" s="5"/>
      <c r="W3709" s="5"/>
      <c r="X3709" s="5"/>
      <c r="Y3709" s="5"/>
      <c r="Z3709" s="5"/>
      <c r="AA3709" s="5"/>
      <c r="AB3709" s="5"/>
      <c r="AC3709" s="5"/>
      <c r="AD3709" s="5"/>
      <c r="AE3709" s="5"/>
      <c r="AF3709" s="5"/>
      <c r="AG3709" s="5"/>
      <c r="AH3709" s="5"/>
      <c r="AI3709" s="5"/>
      <c r="AJ3709" s="5"/>
      <c r="AK3709" s="5"/>
      <c r="AL3709" s="5"/>
      <c r="AM3709" s="5"/>
      <c r="AN3709" s="5"/>
      <c r="AO3709" s="5"/>
      <c r="AP3709" s="5"/>
      <c r="AQ3709" s="5"/>
      <c r="AR3709" s="5"/>
      <c r="AS3709" s="5"/>
      <c r="AT3709" s="5"/>
      <c r="AU3709" s="5"/>
      <c r="AV3709" s="28"/>
      <c r="AW3709" s="28"/>
    </row>
    <row r="3710" spans="2:49" ht="15.6" x14ac:dyDescent="0.3">
      <c r="B3710" s="9"/>
      <c r="C3710" s="9"/>
      <c r="D3710" s="9"/>
      <c r="E3710" s="9"/>
      <c r="F3710" s="9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  <c r="U3710" s="5"/>
      <c r="V3710" s="5"/>
      <c r="W3710" s="5"/>
      <c r="X3710" s="5"/>
      <c r="Y3710" s="5"/>
      <c r="Z3710" s="5"/>
      <c r="AA3710" s="5"/>
      <c r="AB3710" s="5"/>
      <c r="AC3710" s="5"/>
      <c r="AD3710" s="5"/>
      <c r="AE3710" s="5"/>
      <c r="AF3710" s="5"/>
      <c r="AG3710" s="5"/>
      <c r="AH3710" s="5"/>
      <c r="AI3710" s="5"/>
      <c r="AJ3710" s="5"/>
      <c r="AK3710" s="5"/>
      <c r="AL3710" s="5"/>
      <c r="AM3710" s="5"/>
      <c r="AN3710" s="5"/>
      <c r="AO3710" s="5"/>
      <c r="AP3710" s="5"/>
      <c r="AQ3710" s="5"/>
      <c r="AR3710" s="5"/>
      <c r="AS3710" s="5"/>
      <c r="AT3710" s="5"/>
      <c r="AU3710" s="5"/>
      <c r="AV3710" s="28"/>
      <c r="AW3710" s="28"/>
    </row>
    <row r="3711" spans="2:49" ht="15.6" x14ac:dyDescent="0.3">
      <c r="B3711" s="9"/>
      <c r="C3711" s="9"/>
      <c r="D3711" s="9"/>
      <c r="E3711" s="9"/>
      <c r="F3711" s="9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  <c r="U3711" s="5"/>
      <c r="V3711" s="5"/>
      <c r="W3711" s="5"/>
      <c r="X3711" s="5"/>
      <c r="Y3711" s="5"/>
      <c r="Z3711" s="5"/>
      <c r="AA3711" s="5"/>
      <c r="AB3711" s="5"/>
      <c r="AC3711" s="5"/>
      <c r="AD3711" s="5"/>
      <c r="AE3711" s="5"/>
      <c r="AF3711" s="5"/>
      <c r="AG3711" s="5"/>
      <c r="AH3711" s="5"/>
      <c r="AI3711" s="5"/>
      <c r="AJ3711" s="5"/>
      <c r="AK3711" s="5"/>
      <c r="AL3711" s="5"/>
      <c r="AM3711" s="5"/>
      <c r="AN3711" s="5"/>
      <c r="AO3711" s="5"/>
      <c r="AP3711" s="5"/>
      <c r="AQ3711" s="5"/>
      <c r="AR3711" s="5"/>
      <c r="AS3711" s="5"/>
      <c r="AT3711" s="5"/>
      <c r="AU3711" s="5"/>
      <c r="AV3711" s="28"/>
      <c r="AW3711" s="28"/>
    </row>
    <row r="3712" spans="2:49" ht="15.6" x14ac:dyDescent="0.3">
      <c r="B3712" s="9"/>
      <c r="C3712" s="9"/>
      <c r="D3712" s="9"/>
      <c r="E3712" s="9"/>
      <c r="F3712" s="9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  <c r="U3712" s="5"/>
      <c r="V3712" s="5"/>
      <c r="W3712" s="5"/>
      <c r="X3712" s="5"/>
      <c r="Y3712" s="5"/>
      <c r="Z3712" s="5"/>
      <c r="AA3712" s="5"/>
      <c r="AB3712" s="5"/>
      <c r="AC3712" s="5"/>
      <c r="AD3712" s="5"/>
      <c r="AE3712" s="5"/>
      <c r="AF3712" s="5"/>
      <c r="AG3712" s="5"/>
      <c r="AH3712" s="5"/>
      <c r="AI3712" s="5"/>
      <c r="AJ3712" s="5"/>
      <c r="AK3712" s="5"/>
      <c r="AL3712" s="5"/>
      <c r="AM3712" s="5"/>
      <c r="AN3712" s="5"/>
      <c r="AO3712" s="5"/>
      <c r="AP3712" s="5"/>
      <c r="AQ3712" s="5"/>
      <c r="AR3712" s="5"/>
      <c r="AS3712" s="5"/>
      <c r="AT3712" s="5"/>
      <c r="AU3712" s="5"/>
      <c r="AV3712" s="28"/>
      <c r="AW3712" s="28"/>
    </row>
    <row r="3713" spans="2:49" ht="15.6" x14ac:dyDescent="0.3">
      <c r="B3713" s="9"/>
      <c r="C3713" s="9"/>
      <c r="D3713" s="9"/>
      <c r="E3713" s="9"/>
      <c r="F3713" s="9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  <c r="U3713" s="5"/>
      <c r="V3713" s="5"/>
      <c r="W3713" s="5"/>
      <c r="X3713" s="5"/>
      <c r="Y3713" s="5"/>
      <c r="Z3713" s="5"/>
      <c r="AA3713" s="5"/>
      <c r="AB3713" s="5"/>
      <c r="AC3713" s="5"/>
      <c r="AD3713" s="5"/>
      <c r="AE3713" s="5"/>
      <c r="AF3713" s="5"/>
      <c r="AG3713" s="5"/>
      <c r="AH3713" s="5"/>
      <c r="AI3713" s="5"/>
      <c r="AJ3713" s="5"/>
      <c r="AK3713" s="5"/>
      <c r="AL3713" s="5"/>
      <c r="AM3713" s="5"/>
      <c r="AN3713" s="5"/>
      <c r="AO3713" s="5"/>
      <c r="AP3713" s="5"/>
      <c r="AQ3713" s="5"/>
      <c r="AR3713" s="5"/>
      <c r="AS3713" s="5"/>
      <c r="AT3713" s="5"/>
      <c r="AU3713" s="5"/>
      <c r="AV3713" s="28"/>
      <c r="AW3713" s="28"/>
    </row>
    <row r="3714" spans="2:49" ht="15.6" x14ac:dyDescent="0.3">
      <c r="B3714" s="9"/>
      <c r="C3714" s="9"/>
      <c r="D3714" s="9"/>
      <c r="E3714" s="9"/>
      <c r="F3714" s="9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  <c r="V3714" s="5"/>
      <c r="W3714" s="5"/>
      <c r="X3714" s="5"/>
      <c r="Y3714" s="5"/>
      <c r="Z3714" s="5"/>
      <c r="AA3714" s="5"/>
      <c r="AB3714" s="5"/>
      <c r="AC3714" s="5"/>
      <c r="AD3714" s="5"/>
      <c r="AE3714" s="5"/>
      <c r="AF3714" s="5"/>
      <c r="AG3714" s="5"/>
      <c r="AH3714" s="5"/>
      <c r="AI3714" s="5"/>
      <c r="AJ3714" s="5"/>
      <c r="AK3714" s="5"/>
      <c r="AL3714" s="5"/>
      <c r="AM3714" s="5"/>
      <c r="AN3714" s="5"/>
      <c r="AO3714" s="5"/>
      <c r="AP3714" s="5"/>
      <c r="AQ3714" s="5"/>
      <c r="AR3714" s="5"/>
      <c r="AS3714" s="5"/>
      <c r="AT3714" s="5"/>
      <c r="AU3714" s="5"/>
      <c r="AV3714" s="28"/>
      <c r="AW3714" s="28"/>
    </row>
    <row r="3715" spans="2:49" ht="15.6" x14ac:dyDescent="0.3">
      <c r="B3715" s="9"/>
      <c r="C3715" s="9"/>
      <c r="D3715" s="9"/>
      <c r="E3715" s="9"/>
      <c r="F3715" s="9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  <c r="U3715" s="5"/>
      <c r="V3715" s="5"/>
      <c r="W3715" s="5"/>
      <c r="X3715" s="5"/>
      <c r="Y3715" s="5"/>
      <c r="Z3715" s="5"/>
      <c r="AA3715" s="5"/>
      <c r="AB3715" s="5"/>
      <c r="AC3715" s="5"/>
      <c r="AD3715" s="5"/>
      <c r="AE3715" s="5"/>
      <c r="AF3715" s="5"/>
      <c r="AG3715" s="5"/>
      <c r="AH3715" s="5"/>
      <c r="AI3715" s="5"/>
      <c r="AJ3715" s="5"/>
      <c r="AK3715" s="5"/>
      <c r="AL3715" s="5"/>
      <c r="AM3715" s="5"/>
      <c r="AN3715" s="5"/>
      <c r="AO3715" s="5"/>
      <c r="AP3715" s="5"/>
      <c r="AQ3715" s="5"/>
      <c r="AR3715" s="5"/>
      <c r="AS3715" s="5"/>
      <c r="AT3715" s="5"/>
      <c r="AU3715" s="5"/>
      <c r="AV3715" s="28"/>
      <c r="AW3715" s="28"/>
    </row>
    <row r="3716" spans="2:49" ht="15.6" x14ac:dyDescent="0.3">
      <c r="B3716" s="9"/>
      <c r="C3716" s="9"/>
      <c r="D3716" s="9"/>
      <c r="E3716" s="9"/>
      <c r="F3716" s="9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  <c r="U3716" s="5"/>
      <c r="V3716" s="5"/>
      <c r="W3716" s="5"/>
      <c r="X3716" s="5"/>
      <c r="Y3716" s="5"/>
      <c r="Z3716" s="5"/>
      <c r="AA3716" s="5"/>
      <c r="AB3716" s="5"/>
      <c r="AC3716" s="5"/>
      <c r="AD3716" s="5"/>
      <c r="AE3716" s="5"/>
      <c r="AF3716" s="5"/>
      <c r="AG3716" s="5"/>
      <c r="AH3716" s="5"/>
      <c r="AI3716" s="5"/>
      <c r="AJ3716" s="5"/>
      <c r="AK3716" s="5"/>
      <c r="AL3716" s="5"/>
      <c r="AM3716" s="5"/>
      <c r="AN3716" s="5"/>
      <c r="AO3716" s="5"/>
      <c r="AP3716" s="5"/>
      <c r="AQ3716" s="5"/>
      <c r="AR3716" s="5"/>
      <c r="AS3716" s="5"/>
      <c r="AT3716" s="5"/>
      <c r="AU3716" s="5"/>
      <c r="AV3716" s="28"/>
      <c r="AW3716" s="28"/>
    </row>
    <row r="3717" spans="2:49" ht="15.6" x14ac:dyDescent="0.3">
      <c r="B3717" s="9"/>
      <c r="C3717" s="9"/>
      <c r="D3717" s="9"/>
      <c r="E3717" s="9"/>
      <c r="F3717" s="9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  <c r="U3717" s="5"/>
      <c r="V3717" s="5"/>
      <c r="W3717" s="5"/>
      <c r="X3717" s="5"/>
      <c r="Y3717" s="5"/>
      <c r="Z3717" s="5"/>
      <c r="AA3717" s="5"/>
      <c r="AB3717" s="5"/>
      <c r="AC3717" s="5"/>
      <c r="AD3717" s="5"/>
      <c r="AE3717" s="5"/>
      <c r="AF3717" s="5"/>
      <c r="AG3717" s="5"/>
      <c r="AH3717" s="5"/>
      <c r="AI3717" s="5"/>
      <c r="AJ3717" s="5"/>
      <c r="AK3717" s="5"/>
      <c r="AL3717" s="5"/>
      <c r="AM3717" s="5"/>
      <c r="AN3717" s="5"/>
      <c r="AO3717" s="5"/>
      <c r="AP3717" s="5"/>
      <c r="AQ3717" s="5"/>
      <c r="AR3717" s="5"/>
      <c r="AS3717" s="5"/>
      <c r="AT3717" s="5"/>
      <c r="AU3717" s="5"/>
      <c r="AV3717" s="28"/>
      <c r="AW3717" s="28"/>
    </row>
    <row r="3718" spans="2:49" ht="15.6" x14ac:dyDescent="0.3">
      <c r="B3718" s="9"/>
      <c r="C3718" s="9"/>
      <c r="D3718" s="9"/>
      <c r="E3718" s="9"/>
      <c r="F3718" s="9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  <c r="U3718" s="5"/>
      <c r="V3718" s="5"/>
      <c r="W3718" s="5"/>
      <c r="X3718" s="5"/>
      <c r="Y3718" s="5"/>
      <c r="Z3718" s="5"/>
      <c r="AA3718" s="5"/>
      <c r="AB3718" s="5"/>
      <c r="AC3718" s="5"/>
      <c r="AD3718" s="5"/>
      <c r="AE3718" s="5"/>
      <c r="AF3718" s="5"/>
      <c r="AG3718" s="5"/>
      <c r="AH3718" s="5"/>
      <c r="AI3718" s="5"/>
      <c r="AJ3718" s="5"/>
      <c r="AK3718" s="5"/>
      <c r="AL3718" s="5"/>
      <c r="AM3718" s="5"/>
      <c r="AN3718" s="5"/>
      <c r="AO3718" s="5"/>
      <c r="AP3718" s="5"/>
      <c r="AQ3718" s="5"/>
      <c r="AR3718" s="5"/>
      <c r="AS3718" s="5"/>
      <c r="AT3718" s="5"/>
      <c r="AU3718" s="5"/>
      <c r="AV3718" s="28"/>
      <c r="AW3718" s="28"/>
    </row>
    <row r="3719" spans="2:49" ht="15.6" x14ac:dyDescent="0.3">
      <c r="B3719" s="9"/>
      <c r="C3719" s="9"/>
      <c r="D3719" s="9"/>
      <c r="E3719" s="9"/>
      <c r="F3719" s="9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  <c r="U3719" s="5"/>
      <c r="V3719" s="5"/>
      <c r="W3719" s="5"/>
      <c r="X3719" s="5"/>
      <c r="Y3719" s="5"/>
      <c r="Z3719" s="5"/>
      <c r="AA3719" s="5"/>
      <c r="AB3719" s="5"/>
      <c r="AC3719" s="5"/>
      <c r="AD3719" s="5"/>
      <c r="AE3719" s="5"/>
      <c r="AF3719" s="5"/>
      <c r="AG3719" s="5"/>
      <c r="AH3719" s="5"/>
      <c r="AI3719" s="5"/>
      <c r="AJ3719" s="5"/>
      <c r="AK3719" s="5"/>
      <c r="AL3719" s="5"/>
      <c r="AM3719" s="5"/>
      <c r="AN3719" s="5"/>
      <c r="AO3719" s="5"/>
      <c r="AP3719" s="5"/>
      <c r="AQ3719" s="5"/>
      <c r="AR3719" s="5"/>
      <c r="AS3719" s="5"/>
      <c r="AT3719" s="5"/>
      <c r="AU3719" s="5"/>
      <c r="AV3719" s="28"/>
      <c r="AW3719" s="28"/>
    </row>
    <row r="3720" spans="2:49" ht="15.6" x14ac:dyDescent="0.3">
      <c r="B3720" s="9"/>
      <c r="C3720" s="9"/>
      <c r="D3720" s="9"/>
      <c r="E3720" s="9"/>
      <c r="F3720" s="9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  <c r="U3720" s="5"/>
      <c r="V3720" s="5"/>
      <c r="W3720" s="5"/>
      <c r="X3720" s="5"/>
      <c r="Y3720" s="5"/>
      <c r="Z3720" s="5"/>
      <c r="AA3720" s="5"/>
      <c r="AB3720" s="5"/>
      <c r="AC3720" s="5"/>
      <c r="AD3720" s="5"/>
      <c r="AE3720" s="5"/>
      <c r="AF3720" s="5"/>
      <c r="AG3720" s="5"/>
      <c r="AH3720" s="5"/>
      <c r="AI3720" s="5"/>
      <c r="AJ3720" s="5"/>
      <c r="AK3720" s="5"/>
      <c r="AL3720" s="5"/>
      <c r="AM3720" s="5"/>
      <c r="AN3720" s="5"/>
      <c r="AO3720" s="5"/>
      <c r="AP3720" s="5"/>
      <c r="AQ3720" s="5"/>
      <c r="AR3720" s="5"/>
      <c r="AS3720" s="5"/>
      <c r="AT3720" s="5"/>
      <c r="AU3720" s="5"/>
      <c r="AV3720" s="28"/>
      <c r="AW3720" s="28"/>
    </row>
    <row r="3721" spans="2:49" ht="15.6" x14ac:dyDescent="0.3">
      <c r="B3721" s="9"/>
      <c r="C3721" s="9"/>
      <c r="D3721" s="9"/>
      <c r="E3721" s="9"/>
      <c r="F3721" s="9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  <c r="U3721" s="5"/>
      <c r="V3721" s="5"/>
      <c r="W3721" s="5"/>
      <c r="X3721" s="5"/>
      <c r="Y3721" s="5"/>
      <c r="Z3721" s="5"/>
      <c r="AA3721" s="5"/>
      <c r="AB3721" s="5"/>
      <c r="AC3721" s="5"/>
      <c r="AD3721" s="5"/>
      <c r="AE3721" s="5"/>
      <c r="AF3721" s="5"/>
      <c r="AG3721" s="5"/>
      <c r="AH3721" s="5"/>
      <c r="AI3721" s="5"/>
      <c r="AJ3721" s="5"/>
      <c r="AK3721" s="5"/>
      <c r="AL3721" s="5"/>
      <c r="AM3721" s="5"/>
      <c r="AN3721" s="5"/>
      <c r="AO3721" s="5"/>
      <c r="AP3721" s="5"/>
      <c r="AQ3721" s="5"/>
      <c r="AR3721" s="5"/>
      <c r="AS3721" s="5"/>
      <c r="AT3721" s="5"/>
      <c r="AU3721" s="5"/>
      <c r="AV3721" s="28"/>
      <c r="AW3721" s="28"/>
    </row>
    <row r="3722" spans="2:49" ht="15.6" x14ac:dyDescent="0.3">
      <c r="B3722" s="9"/>
      <c r="C3722" s="9"/>
      <c r="D3722" s="9"/>
      <c r="E3722" s="9"/>
      <c r="F3722" s="9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  <c r="U3722" s="5"/>
      <c r="V3722" s="5"/>
      <c r="W3722" s="5"/>
      <c r="X3722" s="5"/>
      <c r="Y3722" s="5"/>
      <c r="Z3722" s="5"/>
      <c r="AA3722" s="5"/>
      <c r="AB3722" s="5"/>
      <c r="AC3722" s="5"/>
      <c r="AD3722" s="5"/>
      <c r="AE3722" s="5"/>
      <c r="AF3722" s="5"/>
      <c r="AG3722" s="5"/>
      <c r="AH3722" s="5"/>
      <c r="AI3722" s="5"/>
      <c r="AJ3722" s="5"/>
      <c r="AK3722" s="5"/>
      <c r="AL3722" s="5"/>
      <c r="AM3722" s="5"/>
      <c r="AN3722" s="5"/>
      <c r="AO3722" s="5"/>
      <c r="AP3722" s="5"/>
      <c r="AQ3722" s="5"/>
      <c r="AR3722" s="5"/>
      <c r="AS3722" s="5"/>
      <c r="AT3722" s="5"/>
      <c r="AU3722" s="5"/>
      <c r="AV3722" s="28"/>
      <c r="AW3722" s="28"/>
    </row>
    <row r="3723" spans="2:49" ht="15.6" x14ac:dyDescent="0.3">
      <c r="B3723" s="9"/>
      <c r="C3723" s="9"/>
      <c r="D3723" s="9"/>
      <c r="E3723" s="9"/>
      <c r="F3723" s="9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  <c r="U3723" s="5"/>
      <c r="V3723" s="5"/>
      <c r="W3723" s="5"/>
      <c r="X3723" s="5"/>
      <c r="Y3723" s="5"/>
      <c r="Z3723" s="5"/>
      <c r="AA3723" s="5"/>
      <c r="AB3723" s="5"/>
      <c r="AC3723" s="5"/>
      <c r="AD3723" s="5"/>
      <c r="AE3723" s="5"/>
      <c r="AF3723" s="5"/>
      <c r="AG3723" s="5"/>
      <c r="AH3723" s="5"/>
      <c r="AI3723" s="5"/>
      <c r="AJ3723" s="5"/>
      <c r="AK3723" s="5"/>
      <c r="AL3723" s="5"/>
      <c r="AM3723" s="5"/>
      <c r="AN3723" s="5"/>
      <c r="AO3723" s="5"/>
      <c r="AP3723" s="5"/>
      <c r="AQ3723" s="5"/>
      <c r="AR3723" s="5"/>
      <c r="AS3723" s="5"/>
      <c r="AT3723" s="5"/>
      <c r="AU3723" s="5"/>
      <c r="AV3723" s="28"/>
      <c r="AW3723" s="28"/>
    </row>
    <row r="3724" spans="2:49" ht="15.6" x14ac:dyDescent="0.3">
      <c r="B3724" s="9"/>
      <c r="C3724" s="9"/>
      <c r="D3724" s="9"/>
      <c r="E3724" s="9"/>
      <c r="F3724" s="9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  <c r="U3724" s="5"/>
      <c r="V3724" s="5"/>
      <c r="W3724" s="5"/>
      <c r="X3724" s="5"/>
      <c r="Y3724" s="5"/>
      <c r="Z3724" s="5"/>
      <c r="AA3724" s="5"/>
      <c r="AB3724" s="5"/>
      <c r="AC3724" s="5"/>
      <c r="AD3724" s="5"/>
      <c r="AE3724" s="5"/>
      <c r="AF3724" s="5"/>
      <c r="AG3724" s="5"/>
      <c r="AH3724" s="5"/>
      <c r="AI3724" s="5"/>
      <c r="AJ3724" s="5"/>
      <c r="AK3724" s="5"/>
      <c r="AL3724" s="5"/>
      <c r="AM3724" s="5"/>
      <c r="AN3724" s="5"/>
      <c r="AO3724" s="5"/>
      <c r="AP3724" s="5"/>
      <c r="AQ3724" s="5"/>
      <c r="AR3724" s="5"/>
      <c r="AS3724" s="5"/>
      <c r="AT3724" s="5"/>
      <c r="AU3724" s="5"/>
      <c r="AV3724" s="28"/>
      <c r="AW3724" s="28"/>
    </row>
    <row r="3725" spans="2:49" ht="15.6" x14ac:dyDescent="0.3">
      <c r="B3725" s="9"/>
      <c r="C3725" s="9"/>
      <c r="D3725" s="9"/>
      <c r="E3725" s="9"/>
      <c r="F3725" s="9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  <c r="U3725" s="5"/>
      <c r="V3725" s="5"/>
      <c r="W3725" s="5"/>
      <c r="X3725" s="5"/>
      <c r="Y3725" s="5"/>
      <c r="Z3725" s="5"/>
      <c r="AA3725" s="5"/>
      <c r="AB3725" s="5"/>
      <c r="AC3725" s="5"/>
      <c r="AD3725" s="5"/>
      <c r="AE3725" s="5"/>
      <c r="AF3725" s="5"/>
      <c r="AG3725" s="5"/>
      <c r="AH3725" s="5"/>
      <c r="AI3725" s="5"/>
      <c r="AJ3725" s="5"/>
      <c r="AK3725" s="5"/>
      <c r="AL3725" s="5"/>
      <c r="AM3725" s="5"/>
      <c r="AN3725" s="5"/>
      <c r="AO3725" s="5"/>
      <c r="AP3725" s="5"/>
      <c r="AQ3725" s="5"/>
      <c r="AR3725" s="5"/>
      <c r="AS3725" s="5"/>
      <c r="AT3725" s="5"/>
      <c r="AU3725" s="5"/>
      <c r="AV3725" s="28"/>
      <c r="AW3725" s="28"/>
    </row>
    <row r="3726" spans="2:49" ht="15.6" x14ac:dyDescent="0.3">
      <c r="B3726" s="9"/>
      <c r="C3726" s="9"/>
      <c r="D3726" s="9"/>
      <c r="E3726" s="9"/>
      <c r="F3726" s="9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  <c r="U3726" s="5"/>
      <c r="V3726" s="5"/>
      <c r="W3726" s="5"/>
      <c r="X3726" s="5"/>
      <c r="Y3726" s="5"/>
      <c r="Z3726" s="5"/>
      <c r="AA3726" s="5"/>
      <c r="AB3726" s="5"/>
      <c r="AC3726" s="5"/>
      <c r="AD3726" s="5"/>
      <c r="AE3726" s="5"/>
      <c r="AF3726" s="5"/>
      <c r="AG3726" s="5"/>
      <c r="AH3726" s="5"/>
      <c r="AI3726" s="5"/>
      <c r="AJ3726" s="5"/>
      <c r="AK3726" s="5"/>
      <c r="AL3726" s="5"/>
      <c r="AM3726" s="5"/>
      <c r="AN3726" s="5"/>
      <c r="AO3726" s="5"/>
      <c r="AP3726" s="5"/>
      <c r="AQ3726" s="5"/>
      <c r="AR3726" s="5"/>
      <c r="AS3726" s="5"/>
      <c r="AT3726" s="5"/>
      <c r="AU3726" s="5"/>
      <c r="AV3726" s="28"/>
      <c r="AW3726" s="28"/>
    </row>
    <row r="3727" spans="2:49" ht="15.6" x14ac:dyDescent="0.3">
      <c r="B3727" s="9"/>
      <c r="C3727" s="9"/>
      <c r="D3727" s="9"/>
      <c r="E3727" s="9"/>
      <c r="F3727" s="9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  <c r="U3727" s="5"/>
      <c r="V3727" s="5"/>
      <c r="W3727" s="5"/>
      <c r="X3727" s="5"/>
      <c r="Y3727" s="5"/>
      <c r="Z3727" s="5"/>
      <c r="AA3727" s="5"/>
      <c r="AB3727" s="5"/>
      <c r="AC3727" s="5"/>
      <c r="AD3727" s="5"/>
      <c r="AE3727" s="5"/>
      <c r="AF3727" s="5"/>
      <c r="AG3727" s="5"/>
      <c r="AH3727" s="5"/>
      <c r="AI3727" s="5"/>
      <c r="AJ3727" s="5"/>
      <c r="AK3727" s="5"/>
      <c r="AL3727" s="5"/>
      <c r="AM3727" s="5"/>
      <c r="AN3727" s="5"/>
      <c r="AO3727" s="5"/>
      <c r="AP3727" s="5"/>
      <c r="AQ3727" s="5"/>
      <c r="AR3727" s="5"/>
      <c r="AS3727" s="5"/>
      <c r="AT3727" s="5"/>
      <c r="AU3727" s="5"/>
      <c r="AV3727" s="28"/>
      <c r="AW3727" s="28"/>
    </row>
    <row r="3728" spans="2:49" ht="15.6" x14ac:dyDescent="0.3">
      <c r="B3728" s="9"/>
      <c r="C3728" s="9"/>
      <c r="D3728" s="9"/>
      <c r="E3728" s="9"/>
      <c r="F3728" s="9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  <c r="U3728" s="5"/>
      <c r="V3728" s="5"/>
      <c r="W3728" s="5"/>
      <c r="X3728" s="5"/>
      <c r="Y3728" s="5"/>
      <c r="Z3728" s="5"/>
      <c r="AA3728" s="5"/>
      <c r="AB3728" s="5"/>
      <c r="AC3728" s="5"/>
      <c r="AD3728" s="5"/>
      <c r="AE3728" s="5"/>
      <c r="AF3728" s="5"/>
      <c r="AG3728" s="5"/>
      <c r="AH3728" s="5"/>
      <c r="AI3728" s="5"/>
      <c r="AJ3728" s="5"/>
      <c r="AK3728" s="5"/>
      <c r="AL3728" s="5"/>
      <c r="AM3728" s="5"/>
      <c r="AN3728" s="5"/>
      <c r="AO3728" s="5"/>
      <c r="AP3728" s="5"/>
      <c r="AQ3728" s="5"/>
      <c r="AR3728" s="5"/>
      <c r="AS3728" s="5"/>
      <c r="AT3728" s="5"/>
      <c r="AU3728" s="5"/>
      <c r="AV3728" s="28"/>
      <c r="AW3728" s="28"/>
    </row>
    <row r="3729" spans="2:49" ht="15.6" x14ac:dyDescent="0.3">
      <c r="B3729" s="9"/>
      <c r="C3729" s="9"/>
      <c r="D3729" s="9"/>
      <c r="E3729" s="9"/>
      <c r="F3729" s="9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  <c r="U3729" s="5"/>
      <c r="V3729" s="5"/>
      <c r="W3729" s="5"/>
      <c r="X3729" s="5"/>
      <c r="Y3729" s="5"/>
      <c r="Z3729" s="5"/>
      <c r="AA3729" s="5"/>
      <c r="AB3729" s="5"/>
      <c r="AC3729" s="5"/>
      <c r="AD3729" s="5"/>
      <c r="AE3729" s="5"/>
      <c r="AF3729" s="5"/>
      <c r="AG3729" s="5"/>
      <c r="AH3729" s="5"/>
      <c r="AI3729" s="5"/>
      <c r="AJ3729" s="5"/>
      <c r="AK3729" s="5"/>
      <c r="AL3729" s="5"/>
      <c r="AM3729" s="5"/>
      <c r="AN3729" s="5"/>
      <c r="AO3729" s="5"/>
      <c r="AP3729" s="5"/>
      <c r="AQ3729" s="5"/>
      <c r="AR3729" s="5"/>
      <c r="AS3729" s="5"/>
      <c r="AT3729" s="5"/>
      <c r="AU3729" s="5"/>
      <c r="AV3729" s="28"/>
      <c r="AW3729" s="28"/>
    </row>
    <row r="3730" spans="2:49" ht="15.6" x14ac:dyDescent="0.3">
      <c r="B3730" s="9"/>
      <c r="C3730" s="9"/>
      <c r="D3730" s="9"/>
      <c r="E3730" s="9"/>
      <c r="F3730" s="9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  <c r="V3730" s="5"/>
      <c r="W3730" s="5"/>
      <c r="X3730" s="5"/>
      <c r="Y3730" s="5"/>
      <c r="Z3730" s="5"/>
      <c r="AA3730" s="5"/>
      <c r="AB3730" s="5"/>
      <c r="AC3730" s="5"/>
      <c r="AD3730" s="5"/>
      <c r="AE3730" s="5"/>
      <c r="AF3730" s="5"/>
      <c r="AG3730" s="5"/>
      <c r="AH3730" s="5"/>
      <c r="AI3730" s="5"/>
      <c r="AJ3730" s="5"/>
      <c r="AK3730" s="5"/>
      <c r="AL3730" s="5"/>
      <c r="AM3730" s="5"/>
      <c r="AN3730" s="5"/>
      <c r="AO3730" s="5"/>
      <c r="AP3730" s="5"/>
      <c r="AQ3730" s="5"/>
      <c r="AR3730" s="5"/>
      <c r="AS3730" s="5"/>
      <c r="AT3730" s="5"/>
      <c r="AU3730" s="5"/>
      <c r="AV3730" s="28"/>
      <c r="AW3730" s="28"/>
    </row>
    <row r="3731" spans="2:49" ht="15.6" x14ac:dyDescent="0.3">
      <c r="B3731" s="9"/>
      <c r="C3731" s="9"/>
      <c r="D3731" s="9"/>
      <c r="E3731" s="9"/>
      <c r="F3731" s="9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/>
      <c r="V3731" s="5"/>
      <c r="W3731" s="5"/>
      <c r="X3731" s="5"/>
      <c r="Y3731" s="5"/>
      <c r="Z3731" s="5"/>
      <c r="AA3731" s="5"/>
      <c r="AB3731" s="5"/>
      <c r="AC3731" s="5"/>
      <c r="AD3731" s="5"/>
      <c r="AE3731" s="5"/>
      <c r="AF3731" s="5"/>
      <c r="AG3731" s="5"/>
      <c r="AH3731" s="5"/>
      <c r="AI3731" s="5"/>
      <c r="AJ3731" s="5"/>
      <c r="AK3731" s="5"/>
      <c r="AL3731" s="5"/>
      <c r="AM3731" s="5"/>
      <c r="AN3731" s="5"/>
      <c r="AO3731" s="5"/>
      <c r="AP3731" s="5"/>
      <c r="AQ3731" s="5"/>
      <c r="AR3731" s="5"/>
      <c r="AS3731" s="5"/>
      <c r="AT3731" s="5"/>
      <c r="AU3731" s="5"/>
      <c r="AV3731" s="28"/>
      <c r="AW3731" s="28"/>
    </row>
    <row r="3732" spans="2:49" ht="15.6" x14ac:dyDescent="0.3">
      <c r="B3732" s="9"/>
      <c r="C3732" s="9"/>
      <c r="D3732" s="9"/>
      <c r="E3732" s="9"/>
      <c r="F3732" s="9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  <c r="V3732" s="5"/>
      <c r="W3732" s="5"/>
      <c r="X3732" s="5"/>
      <c r="Y3732" s="5"/>
      <c r="Z3732" s="5"/>
      <c r="AA3732" s="5"/>
      <c r="AB3732" s="5"/>
      <c r="AC3732" s="5"/>
      <c r="AD3732" s="5"/>
      <c r="AE3732" s="5"/>
      <c r="AF3732" s="5"/>
      <c r="AG3732" s="5"/>
      <c r="AH3732" s="5"/>
      <c r="AI3732" s="5"/>
      <c r="AJ3732" s="5"/>
      <c r="AK3732" s="5"/>
      <c r="AL3732" s="5"/>
      <c r="AM3732" s="5"/>
      <c r="AN3732" s="5"/>
      <c r="AO3732" s="5"/>
      <c r="AP3732" s="5"/>
      <c r="AQ3732" s="5"/>
      <c r="AR3732" s="5"/>
      <c r="AS3732" s="5"/>
      <c r="AT3732" s="5"/>
      <c r="AU3732" s="5"/>
      <c r="AV3732" s="28"/>
      <c r="AW3732" s="28"/>
    </row>
    <row r="3733" spans="2:49" ht="15.6" x14ac:dyDescent="0.3">
      <c r="B3733" s="9"/>
      <c r="C3733" s="9"/>
      <c r="D3733" s="9"/>
      <c r="E3733" s="9"/>
      <c r="F3733" s="9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  <c r="U3733" s="5"/>
      <c r="V3733" s="5"/>
      <c r="W3733" s="5"/>
      <c r="X3733" s="5"/>
      <c r="Y3733" s="5"/>
      <c r="Z3733" s="5"/>
      <c r="AA3733" s="5"/>
      <c r="AB3733" s="5"/>
      <c r="AC3733" s="5"/>
      <c r="AD3733" s="5"/>
      <c r="AE3733" s="5"/>
      <c r="AF3733" s="5"/>
      <c r="AG3733" s="5"/>
      <c r="AH3733" s="5"/>
      <c r="AI3733" s="5"/>
      <c r="AJ3733" s="5"/>
      <c r="AK3733" s="5"/>
      <c r="AL3733" s="5"/>
      <c r="AM3733" s="5"/>
      <c r="AN3733" s="5"/>
      <c r="AO3733" s="5"/>
      <c r="AP3733" s="5"/>
      <c r="AQ3733" s="5"/>
      <c r="AR3733" s="5"/>
      <c r="AS3733" s="5"/>
      <c r="AT3733" s="5"/>
      <c r="AU3733" s="5"/>
      <c r="AV3733" s="28"/>
      <c r="AW3733" s="28"/>
    </row>
    <row r="3734" spans="2:49" ht="15.6" x14ac:dyDescent="0.3">
      <c r="B3734" s="9"/>
      <c r="C3734" s="9"/>
      <c r="D3734" s="9"/>
      <c r="E3734" s="9"/>
      <c r="F3734" s="9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  <c r="V3734" s="5"/>
      <c r="W3734" s="5"/>
      <c r="X3734" s="5"/>
      <c r="Y3734" s="5"/>
      <c r="Z3734" s="5"/>
      <c r="AA3734" s="5"/>
      <c r="AB3734" s="5"/>
      <c r="AC3734" s="5"/>
      <c r="AD3734" s="5"/>
      <c r="AE3734" s="5"/>
      <c r="AF3734" s="5"/>
      <c r="AG3734" s="5"/>
      <c r="AH3734" s="5"/>
      <c r="AI3734" s="5"/>
      <c r="AJ3734" s="5"/>
      <c r="AK3734" s="5"/>
      <c r="AL3734" s="5"/>
      <c r="AM3734" s="5"/>
      <c r="AN3734" s="5"/>
      <c r="AO3734" s="5"/>
      <c r="AP3734" s="5"/>
      <c r="AQ3734" s="5"/>
      <c r="AR3734" s="5"/>
      <c r="AS3734" s="5"/>
      <c r="AT3734" s="5"/>
      <c r="AU3734" s="5"/>
      <c r="AV3734" s="28"/>
      <c r="AW3734" s="28"/>
    </row>
    <row r="3735" spans="2:49" ht="15.6" x14ac:dyDescent="0.3">
      <c r="B3735" s="9"/>
      <c r="C3735" s="9"/>
      <c r="D3735" s="9"/>
      <c r="E3735" s="9"/>
      <c r="F3735" s="9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  <c r="U3735" s="5"/>
      <c r="V3735" s="5"/>
      <c r="W3735" s="5"/>
      <c r="X3735" s="5"/>
      <c r="Y3735" s="5"/>
      <c r="Z3735" s="5"/>
      <c r="AA3735" s="5"/>
      <c r="AB3735" s="5"/>
      <c r="AC3735" s="5"/>
      <c r="AD3735" s="5"/>
      <c r="AE3735" s="5"/>
      <c r="AF3735" s="5"/>
      <c r="AG3735" s="5"/>
      <c r="AH3735" s="5"/>
      <c r="AI3735" s="5"/>
      <c r="AJ3735" s="5"/>
      <c r="AK3735" s="5"/>
      <c r="AL3735" s="5"/>
      <c r="AM3735" s="5"/>
      <c r="AN3735" s="5"/>
      <c r="AO3735" s="5"/>
      <c r="AP3735" s="5"/>
      <c r="AQ3735" s="5"/>
      <c r="AR3735" s="5"/>
      <c r="AS3735" s="5"/>
      <c r="AT3735" s="5"/>
      <c r="AU3735" s="5"/>
      <c r="AV3735" s="28"/>
      <c r="AW3735" s="28"/>
    </row>
    <row r="3736" spans="2:49" ht="15.6" x14ac:dyDescent="0.3">
      <c r="B3736" s="9"/>
      <c r="C3736" s="9"/>
      <c r="D3736" s="9"/>
      <c r="E3736" s="9"/>
      <c r="F3736" s="9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  <c r="U3736" s="5"/>
      <c r="V3736" s="5"/>
      <c r="W3736" s="5"/>
      <c r="X3736" s="5"/>
      <c r="Y3736" s="5"/>
      <c r="Z3736" s="5"/>
      <c r="AA3736" s="5"/>
      <c r="AB3736" s="5"/>
      <c r="AC3736" s="5"/>
      <c r="AD3736" s="5"/>
      <c r="AE3736" s="5"/>
      <c r="AF3736" s="5"/>
      <c r="AG3736" s="5"/>
      <c r="AH3736" s="5"/>
      <c r="AI3736" s="5"/>
      <c r="AJ3736" s="5"/>
      <c r="AK3736" s="5"/>
      <c r="AL3736" s="5"/>
      <c r="AM3736" s="5"/>
      <c r="AN3736" s="5"/>
      <c r="AO3736" s="5"/>
      <c r="AP3736" s="5"/>
      <c r="AQ3736" s="5"/>
      <c r="AR3736" s="5"/>
      <c r="AS3736" s="5"/>
      <c r="AT3736" s="5"/>
      <c r="AU3736" s="5"/>
      <c r="AV3736" s="28"/>
      <c r="AW3736" s="28"/>
    </row>
    <row r="3737" spans="2:49" ht="15.6" x14ac:dyDescent="0.3">
      <c r="B3737" s="9"/>
      <c r="C3737" s="9"/>
      <c r="D3737" s="9"/>
      <c r="E3737" s="9"/>
      <c r="F3737" s="9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  <c r="U3737" s="5"/>
      <c r="V3737" s="5"/>
      <c r="W3737" s="5"/>
      <c r="X3737" s="5"/>
      <c r="Y3737" s="5"/>
      <c r="Z3737" s="5"/>
      <c r="AA3737" s="5"/>
      <c r="AB3737" s="5"/>
      <c r="AC3737" s="5"/>
      <c r="AD3737" s="5"/>
      <c r="AE3737" s="5"/>
      <c r="AF3737" s="5"/>
      <c r="AG3737" s="5"/>
      <c r="AH3737" s="5"/>
      <c r="AI3737" s="5"/>
      <c r="AJ3737" s="5"/>
      <c r="AK3737" s="5"/>
      <c r="AL3737" s="5"/>
      <c r="AM3737" s="5"/>
      <c r="AN3737" s="5"/>
      <c r="AO3737" s="5"/>
      <c r="AP3737" s="5"/>
      <c r="AQ3737" s="5"/>
      <c r="AR3737" s="5"/>
      <c r="AS3737" s="5"/>
      <c r="AT3737" s="5"/>
      <c r="AU3737" s="5"/>
      <c r="AV3737" s="28"/>
      <c r="AW3737" s="28"/>
    </row>
    <row r="3738" spans="2:49" ht="15.6" x14ac:dyDescent="0.3">
      <c r="B3738" s="9"/>
      <c r="C3738" s="9"/>
      <c r="D3738" s="9"/>
      <c r="E3738" s="9"/>
      <c r="F3738" s="9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  <c r="U3738" s="5"/>
      <c r="V3738" s="5"/>
      <c r="W3738" s="5"/>
      <c r="X3738" s="5"/>
      <c r="Y3738" s="5"/>
      <c r="Z3738" s="5"/>
      <c r="AA3738" s="5"/>
      <c r="AB3738" s="5"/>
      <c r="AC3738" s="5"/>
      <c r="AD3738" s="5"/>
      <c r="AE3738" s="5"/>
      <c r="AF3738" s="5"/>
      <c r="AG3738" s="5"/>
      <c r="AH3738" s="5"/>
      <c r="AI3738" s="5"/>
      <c r="AJ3738" s="5"/>
      <c r="AK3738" s="5"/>
      <c r="AL3738" s="5"/>
      <c r="AM3738" s="5"/>
      <c r="AN3738" s="5"/>
      <c r="AO3738" s="5"/>
      <c r="AP3738" s="5"/>
      <c r="AQ3738" s="5"/>
      <c r="AR3738" s="5"/>
      <c r="AS3738" s="5"/>
      <c r="AT3738" s="5"/>
      <c r="AU3738" s="5"/>
      <c r="AV3738" s="28"/>
      <c r="AW3738" s="28"/>
    </row>
    <row r="3739" spans="2:49" ht="15.6" x14ac:dyDescent="0.3">
      <c r="B3739" s="9"/>
      <c r="C3739" s="9"/>
      <c r="D3739" s="9"/>
      <c r="E3739" s="9"/>
      <c r="F3739" s="9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  <c r="U3739" s="5"/>
      <c r="V3739" s="5"/>
      <c r="W3739" s="5"/>
      <c r="X3739" s="5"/>
      <c r="Y3739" s="5"/>
      <c r="Z3739" s="5"/>
      <c r="AA3739" s="5"/>
      <c r="AB3739" s="5"/>
      <c r="AC3739" s="5"/>
      <c r="AD3739" s="5"/>
      <c r="AE3739" s="5"/>
      <c r="AF3739" s="5"/>
      <c r="AG3739" s="5"/>
      <c r="AH3739" s="5"/>
      <c r="AI3739" s="5"/>
      <c r="AJ3739" s="5"/>
      <c r="AK3739" s="5"/>
      <c r="AL3739" s="5"/>
      <c r="AM3739" s="5"/>
      <c r="AN3739" s="5"/>
      <c r="AO3739" s="5"/>
      <c r="AP3739" s="5"/>
      <c r="AQ3739" s="5"/>
      <c r="AR3739" s="5"/>
      <c r="AS3739" s="5"/>
      <c r="AT3739" s="5"/>
      <c r="AU3739" s="5"/>
      <c r="AV3739" s="28"/>
      <c r="AW3739" s="28"/>
    </row>
    <row r="3740" spans="2:49" ht="15.6" x14ac:dyDescent="0.3">
      <c r="B3740" s="9"/>
      <c r="C3740" s="9"/>
      <c r="D3740" s="9"/>
      <c r="E3740" s="9"/>
      <c r="F3740" s="9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  <c r="U3740" s="5"/>
      <c r="V3740" s="5"/>
      <c r="W3740" s="5"/>
      <c r="X3740" s="5"/>
      <c r="Y3740" s="5"/>
      <c r="Z3740" s="5"/>
      <c r="AA3740" s="5"/>
      <c r="AB3740" s="5"/>
      <c r="AC3740" s="5"/>
      <c r="AD3740" s="5"/>
      <c r="AE3740" s="5"/>
      <c r="AF3740" s="5"/>
      <c r="AG3740" s="5"/>
      <c r="AH3740" s="5"/>
      <c r="AI3740" s="5"/>
      <c r="AJ3740" s="5"/>
      <c r="AK3740" s="5"/>
      <c r="AL3740" s="5"/>
      <c r="AM3740" s="5"/>
      <c r="AN3740" s="5"/>
      <c r="AO3740" s="5"/>
      <c r="AP3740" s="5"/>
      <c r="AQ3740" s="5"/>
      <c r="AR3740" s="5"/>
      <c r="AS3740" s="5"/>
      <c r="AT3740" s="5"/>
      <c r="AU3740" s="5"/>
      <c r="AV3740" s="28"/>
      <c r="AW3740" s="28"/>
    </row>
    <row r="3741" spans="2:49" ht="15.6" x14ac:dyDescent="0.3">
      <c r="B3741" s="9"/>
      <c r="C3741" s="9"/>
      <c r="D3741" s="9"/>
      <c r="E3741" s="9"/>
      <c r="F3741" s="9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  <c r="U3741" s="5"/>
      <c r="V3741" s="5"/>
      <c r="W3741" s="5"/>
      <c r="X3741" s="5"/>
      <c r="Y3741" s="5"/>
      <c r="Z3741" s="5"/>
      <c r="AA3741" s="5"/>
      <c r="AB3741" s="5"/>
      <c r="AC3741" s="5"/>
      <c r="AD3741" s="5"/>
      <c r="AE3741" s="5"/>
      <c r="AF3741" s="5"/>
      <c r="AG3741" s="5"/>
      <c r="AH3741" s="5"/>
      <c r="AI3741" s="5"/>
      <c r="AJ3741" s="5"/>
      <c r="AK3741" s="5"/>
      <c r="AL3741" s="5"/>
      <c r="AM3741" s="5"/>
      <c r="AN3741" s="5"/>
      <c r="AO3741" s="5"/>
      <c r="AP3741" s="5"/>
      <c r="AQ3741" s="5"/>
      <c r="AR3741" s="5"/>
      <c r="AS3741" s="5"/>
      <c r="AT3741" s="5"/>
      <c r="AU3741" s="5"/>
      <c r="AV3741" s="28"/>
      <c r="AW3741" s="28"/>
    </row>
    <row r="3742" spans="2:49" ht="15.6" x14ac:dyDescent="0.3">
      <c r="B3742" s="9"/>
      <c r="C3742" s="9"/>
      <c r="D3742" s="9"/>
      <c r="E3742" s="9"/>
      <c r="F3742" s="9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  <c r="U3742" s="5"/>
      <c r="V3742" s="5"/>
      <c r="W3742" s="5"/>
      <c r="X3742" s="5"/>
      <c r="Y3742" s="5"/>
      <c r="Z3742" s="5"/>
      <c r="AA3742" s="5"/>
      <c r="AB3742" s="5"/>
      <c r="AC3742" s="5"/>
      <c r="AD3742" s="5"/>
      <c r="AE3742" s="5"/>
      <c r="AF3742" s="5"/>
      <c r="AG3742" s="5"/>
      <c r="AH3742" s="5"/>
      <c r="AI3742" s="5"/>
      <c r="AJ3742" s="5"/>
      <c r="AK3742" s="5"/>
      <c r="AL3742" s="5"/>
      <c r="AM3742" s="5"/>
      <c r="AN3742" s="5"/>
      <c r="AO3742" s="5"/>
      <c r="AP3742" s="5"/>
      <c r="AQ3742" s="5"/>
      <c r="AR3742" s="5"/>
      <c r="AS3742" s="5"/>
      <c r="AT3742" s="5"/>
      <c r="AU3742" s="5"/>
      <c r="AV3742" s="28"/>
      <c r="AW3742" s="28"/>
    </row>
    <row r="3743" spans="2:49" ht="15.6" x14ac:dyDescent="0.3">
      <c r="B3743" s="9"/>
      <c r="C3743" s="9"/>
      <c r="D3743" s="9"/>
      <c r="E3743" s="9"/>
      <c r="F3743" s="9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  <c r="U3743" s="5"/>
      <c r="V3743" s="5"/>
      <c r="W3743" s="5"/>
      <c r="X3743" s="5"/>
      <c r="Y3743" s="5"/>
      <c r="Z3743" s="5"/>
      <c r="AA3743" s="5"/>
      <c r="AB3743" s="5"/>
      <c r="AC3743" s="5"/>
      <c r="AD3743" s="5"/>
      <c r="AE3743" s="5"/>
      <c r="AF3743" s="5"/>
      <c r="AG3743" s="5"/>
      <c r="AH3743" s="5"/>
      <c r="AI3743" s="5"/>
      <c r="AJ3743" s="5"/>
      <c r="AK3743" s="5"/>
      <c r="AL3743" s="5"/>
      <c r="AM3743" s="5"/>
      <c r="AN3743" s="5"/>
      <c r="AO3743" s="5"/>
      <c r="AP3743" s="5"/>
      <c r="AQ3743" s="5"/>
      <c r="AR3743" s="5"/>
      <c r="AS3743" s="5"/>
      <c r="AT3743" s="5"/>
      <c r="AU3743" s="5"/>
      <c r="AV3743" s="28"/>
      <c r="AW3743" s="28"/>
    </row>
    <row r="3744" spans="2:49" ht="15.6" x14ac:dyDescent="0.3">
      <c r="B3744" s="9"/>
      <c r="C3744" s="9"/>
      <c r="D3744" s="9"/>
      <c r="E3744" s="9"/>
      <c r="F3744" s="9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  <c r="U3744" s="5"/>
      <c r="V3744" s="5"/>
      <c r="W3744" s="5"/>
      <c r="X3744" s="5"/>
      <c r="Y3744" s="5"/>
      <c r="Z3744" s="5"/>
      <c r="AA3744" s="5"/>
      <c r="AB3744" s="5"/>
      <c r="AC3744" s="5"/>
      <c r="AD3744" s="5"/>
      <c r="AE3744" s="5"/>
      <c r="AF3744" s="5"/>
      <c r="AG3744" s="5"/>
      <c r="AH3744" s="5"/>
      <c r="AI3744" s="5"/>
      <c r="AJ3744" s="5"/>
      <c r="AK3744" s="5"/>
      <c r="AL3744" s="5"/>
      <c r="AM3744" s="5"/>
      <c r="AN3744" s="5"/>
      <c r="AO3744" s="5"/>
      <c r="AP3744" s="5"/>
      <c r="AQ3744" s="5"/>
      <c r="AR3744" s="5"/>
      <c r="AS3744" s="5"/>
      <c r="AT3744" s="5"/>
      <c r="AU3744" s="5"/>
      <c r="AV3744" s="28"/>
      <c r="AW3744" s="28"/>
    </row>
    <row r="3745" spans="2:49" ht="15.6" x14ac:dyDescent="0.3">
      <c r="B3745" s="9"/>
      <c r="C3745" s="9"/>
      <c r="D3745" s="9"/>
      <c r="E3745" s="9"/>
      <c r="F3745" s="9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  <c r="U3745" s="5"/>
      <c r="V3745" s="5"/>
      <c r="W3745" s="5"/>
      <c r="X3745" s="5"/>
      <c r="Y3745" s="5"/>
      <c r="Z3745" s="5"/>
      <c r="AA3745" s="5"/>
      <c r="AB3745" s="5"/>
      <c r="AC3745" s="5"/>
      <c r="AD3745" s="5"/>
      <c r="AE3745" s="5"/>
      <c r="AF3745" s="5"/>
      <c r="AG3745" s="5"/>
      <c r="AH3745" s="5"/>
      <c r="AI3745" s="5"/>
      <c r="AJ3745" s="5"/>
      <c r="AK3745" s="5"/>
      <c r="AL3745" s="5"/>
      <c r="AM3745" s="5"/>
      <c r="AN3745" s="5"/>
      <c r="AO3745" s="5"/>
      <c r="AP3745" s="5"/>
      <c r="AQ3745" s="5"/>
      <c r="AR3745" s="5"/>
      <c r="AS3745" s="5"/>
      <c r="AT3745" s="5"/>
      <c r="AU3745" s="5"/>
      <c r="AV3745" s="28"/>
      <c r="AW3745" s="28"/>
    </row>
    <row r="3746" spans="2:49" ht="15.6" x14ac:dyDescent="0.3">
      <c r="B3746" s="9"/>
      <c r="C3746" s="9"/>
      <c r="D3746" s="9"/>
      <c r="E3746" s="9"/>
      <c r="F3746" s="9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  <c r="U3746" s="5"/>
      <c r="V3746" s="5"/>
      <c r="W3746" s="5"/>
      <c r="X3746" s="5"/>
      <c r="Y3746" s="5"/>
      <c r="Z3746" s="5"/>
      <c r="AA3746" s="5"/>
      <c r="AB3746" s="5"/>
      <c r="AC3746" s="5"/>
      <c r="AD3746" s="5"/>
      <c r="AE3746" s="5"/>
      <c r="AF3746" s="5"/>
      <c r="AG3746" s="5"/>
      <c r="AH3746" s="5"/>
      <c r="AI3746" s="5"/>
      <c r="AJ3746" s="5"/>
      <c r="AK3746" s="5"/>
      <c r="AL3746" s="5"/>
      <c r="AM3746" s="5"/>
      <c r="AN3746" s="5"/>
      <c r="AO3746" s="5"/>
      <c r="AP3746" s="5"/>
      <c r="AQ3746" s="5"/>
      <c r="AR3746" s="5"/>
      <c r="AS3746" s="5"/>
      <c r="AT3746" s="5"/>
      <c r="AU3746" s="5"/>
      <c r="AV3746" s="28"/>
      <c r="AW3746" s="28"/>
    </row>
    <row r="3747" spans="2:49" ht="15.6" x14ac:dyDescent="0.3">
      <c r="B3747" s="9"/>
      <c r="C3747" s="9"/>
      <c r="D3747" s="9"/>
      <c r="E3747" s="9"/>
      <c r="F3747" s="9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  <c r="U3747" s="5"/>
      <c r="V3747" s="5"/>
      <c r="W3747" s="5"/>
      <c r="X3747" s="5"/>
      <c r="Y3747" s="5"/>
      <c r="Z3747" s="5"/>
      <c r="AA3747" s="5"/>
      <c r="AB3747" s="5"/>
      <c r="AC3747" s="5"/>
      <c r="AD3747" s="5"/>
      <c r="AE3747" s="5"/>
      <c r="AF3747" s="5"/>
      <c r="AG3747" s="5"/>
      <c r="AH3747" s="5"/>
      <c r="AI3747" s="5"/>
      <c r="AJ3747" s="5"/>
      <c r="AK3747" s="5"/>
      <c r="AL3747" s="5"/>
      <c r="AM3747" s="5"/>
      <c r="AN3747" s="5"/>
      <c r="AO3747" s="5"/>
      <c r="AP3747" s="5"/>
      <c r="AQ3747" s="5"/>
      <c r="AR3747" s="5"/>
      <c r="AS3747" s="5"/>
      <c r="AT3747" s="5"/>
      <c r="AU3747" s="5"/>
      <c r="AV3747" s="28"/>
      <c r="AW3747" s="28"/>
    </row>
    <row r="3748" spans="2:49" ht="15.6" x14ac:dyDescent="0.3">
      <c r="B3748" s="9"/>
      <c r="C3748" s="9"/>
      <c r="D3748" s="9"/>
      <c r="E3748" s="9"/>
      <c r="F3748" s="9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  <c r="U3748" s="5"/>
      <c r="V3748" s="5"/>
      <c r="W3748" s="5"/>
      <c r="X3748" s="5"/>
      <c r="Y3748" s="5"/>
      <c r="Z3748" s="5"/>
      <c r="AA3748" s="5"/>
      <c r="AB3748" s="5"/>
      <c r="AC3748" s="5"/>
      <c r="AD3748" s="5"/>
      <c r="AE3748" s="5"/>
      <c r="AF3748" s="5"/>
      <c r="AG3748" s="5"/>
      <c r="AH3748" s="5"/>
      <c r="AI3748" s="5"/>
      <c r="AJ3748" s="5"/>
      <c r="AK3748" s="5"/>
      <c r="AL3748" s="5"/>
      <c r="AM3748" s="5"/>
      <c r="AN3748" s="5"/>
      <c r="AO3748" s="5"/>
      <c r="AP3748" s="5"/>
      <c r="AQ3748" s="5"/>
      <c r="AR3748" s="5"/>
      <c r="AS3748" s="5"/>
      <c r="AT3748" s="5"/>
      <c r="AU3748" s="5"/>
      <c r="AV3748" s="28"/>
      <c r="AW3748" s="28"/>
    </row>
    <row r="3749" spans="2:49" ht="15.6" x14ac:dyDescent="0.3">
      <c r="B3749" s="9"/>
      <c r="C3749" s="9"/>
      <c r="D3749" s="9"/>
      <c r="E3749" s="9"/>
      <c r="F3749" s="9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  <c r="U3749" s="5"/>
      <c r="V3749" s="5"/>
      <c r="W3749" s="5"/>
      <c r="X3749" s="5"/>
      <c r="Y3749" s="5"/>
      <c r="Z3749" s="5"/>
      <c r="AA3749" s="5"/>
      <c r="AB3749" s="5"/>
      <c r="AC3749" s="5"/>
      <c r="AD3749" s="5"/>
      <c r="AE3749" s="5"/>
      <c r="AF3749" s="5"/>
      <c r="AG3749" s="5"/>
      <c r="AH3749" s="5"/>
      <c r="AI3749" s="5"/>
      <c r="AJ3749" s="5"/>
      <c r="AK3749" s="5"/>
      <c r="AL3749" s="5"/>
      <c r="AM3749" s="5"/>
      <c r="AN3749" s="5"/>
      <c r="AO3749" s="5"/>
      <c r="AP3749" s="5"/>
      <c r="AQ3749" s="5"/>
      <c r="AR3749" s="5"/>
      <c r="AS3749" s="5"/>
      <c r="AT3749" s="5"/>
      <c r="AU3749" s="5"/>
      <c r="AV3749" s="28"/>
      <c r="AW3749" s="28"/>
    </row>
    <row r="3750" spans="2:49" ht="15.6" x14ac:dyDescent="0.3">
      <c r="B3750" s="9"/>
      <c r="C3750" s="9"/>
      <c r="D3750" s="9"/>
      <c r="E3750" s="9"/>
      <c r="F3750" s="9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  <c r="U3750" s="5"/>
      <c r="V3750" s="5"/>
      <c r="W3750" s="5"/>
      <c r="X3750" s="5"/>
      <c r="Y3750" s="5"/>
      <c r="Z3750" s="5"/>
      <c r="AA3750" s="5"/>
      <c r="AB3750" s="5"/>
      <c r="AC3750" s="5"/>
      <c r="AD3750" s="5"/>
      <c r="AE3750" s="5"/>
      <c r="AF3750" s="5"/>
      <c r="AG3750" s="5"/>
      <c r="AH3750" s="5"/>
      <c r="AI3750" s="5"/>
      <c r="AJ3750" s="5"/>
      <c r="AK3750" s="5"/>
      <c r="AL3750" s="5"/>
      <c r="AM3750" s="5"/>
      <c r="AN3750" s="5"/>
      <c r="AO3750" s="5"/>
      <c r="AP3750" s="5"/>
      <c r="AQ3750" s="5"/>
      <c r="AR3750" s="5"/>
      <c r="AS3750" s="5"/>
      <c r="AT3750" s="5"/>
      <c r="AU3750" s="5"/>
      <c r="AV3750" s="28"/>
      <c r="AW3750" s="28"/>
    </row>
    <row r="3751" spans="2:49" ht="15.6" x14ac:dyDescent="0.3">
      <c r="B3751" s="9"/>
      <c r="C3751" s="9"/>
      <c r="D3751" s="9"/>
      <c r="E3751" s="9"/>
      <c r="F3751" s="9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  <c r="U3751" s="5"/>
      <c r="V3751" s="5"/>
      <c r="W3751" s="5"/>
      <c r="X3751" s="5"/>
      <c r="Y3751" s="5"/>
      <c r="Z3751" s="5"/>
      <c r="AA3751" s="5"/>
      <c r="AB3751" s="5"/>
      <c r="AC3751" s="5"/>
      <c r="AD3751" s="5"/>
      <c r="AE3751" s="5"/>
      <c r="AF3751" s="5"/>
      <c r="AG3751" s="5"/>
      <c r="AH3751" s="5"/>
      <c r="AI3751" s="5"/>
      <c r="AJ3751" s="5"/>
      <c r="AK3751" s="5"/>
      <c r="AL3751" s="5"/>
      <c r="AM3751" s="5"/>
      <c r="AN3751" s="5"/>
      <c r="AO3751" s="5"/>
      <c r="AP3751" s="5"/>
      <c r="AQ3751" s="5"/>
      <c r="AR3751" s="5"/>
      <c r="AS3751" s="5"/>
      <c r="AT3751" s="5"/>
      <c r="AU3751" s="5"/>
      <c r="AV3751" s="28"/>
      <c r="AW3751" s="28"/>
    </row>
    <row r="3752" spans="2:49" ht="15.6" x14ac:dyDescent="0.3">
      <c r="B3752" s="9"/>
      <c r="C3752" s="9"/>
      <c r="D3752" s="9"/>
      <c r="E3752" s="9"/>
      <c r="F3752" s="9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  <c r="U3752" s="5"/>
      <c r="V3752" s="5"/>
      <c r="W3752" s="5"/>
      <c r="X3752" s="5"/>
      <c r="Y3752" s="5"/>
      <c r="Z3752" s="5"/>
      <c r="AA3752" s="5"/>
      <c r="AB3752" s="5"/>
      <c r="AC3752" s="5"/>
      <c r="AD3752" s="5"/>
      <c r="AE3752" s="5"/>
      <c r="AF3752" s="5"/>
      <c r="AG3752" s="5"/>
      <c r="AH3752" s="5"/>
      <c r="AI3752" s="5"/>
      <c r="AJ3752" s="5"/>
      <c r="AK3752" s="5"/>
      <c r="AL3752" s="5"/>
      <c r="AM3752" s="5"/>
      <c r="AN3752" s="5"/>
      <c r="AO3752" s="5"/>
      <c r="AP3752" s="5"/>
      <c r="AQ3752" s="5"/>
      <c r="AR3752" s="5"/>
      <c r="AS3752" s="5"/>
      <c r="AT3752" s="5"/>
      <c r="AU3752" s="5"/>
      <c r="AV3752" s="28"/>
      <c r="AW3752" s="28"/>
    </row>
    <row r="3753" spans="2:49" ht="15.6" x14ac:dyDescent="0.3">
      <c r="B3753" s="9"/>
      <c r="C3753" s="9"/>
      <c r="D3753" s="9"/>
      <c r="E3753" s="9"/>
      <c r="F3753" s="9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  <c r="U3753" s="5"/>
      <c r="V3753" s="5"/>
      <c r="W3753" s="5"/>
      <c r="X3753" s="5"/>
      <c r="Y3753" s="5"/>
      <c r="Z3753" s="5"/>
      <c r="AA3753" s="5"/>
      <c r="AB3753" s="5"/>
      <c r="AC3753" s="5"/>
      <c r="AD3753" s="5"/>
      <c r="AE3753" s="5"/>
      <c r="AF3753" s="5"/>
      <c r="AG3753" s="5"/>
      <c r="AH3753" s="5"/>
      <c r="AI3753" s="5"/>
      <c r="AJ3753" s="5"/>
      <c r="AK3753" s="5"/>
      <c r="AL3753" s="5"/>
      <c r="AM3753" s="5"/>
      <c r="AN3753" s="5"/>
      <c r="AO3753" s="5"/>
      <c r="AP3753" s="5"/>
      <c r="AQ3753" s="5"/>
      <c r="AR3753" s="5"/>
      <c r="AS3753" s="5"/>
      <c r="AT3753" s="5"/>
      <c r="AU3753" s="5"/>
      <c r="AV3753" s="28"/>
      <c r="AW3753" s="28"/>
    </row>
    <row r="3754" spans="2:49" ht="15.6" x14ac:dyDescent="0.3">
      <c r="B3754" s="9"/>
      <c r="C3754" s="9"/>
      <c r="D3754" s="9"/>
      <c r="E3754" s="9"/>
      <c r="F3754" s="9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  <c r="U3754" s="5"/>
      <c r="V3754" s="5"/>
      <c r="W3754" s="5"/>
      <c r="X3754" s="5"/>
      <c r="Y3754" s="5"/>
      <c r="Z3754" s="5"/>
      <c r="AA3754" s="5"/>
      <c r="AB3754" s="5"/>
      <c r="AC3754" s="5"/>
      <c r="AD3754" s="5"/>
      <c r="AE3754" s="5"/>
      <c r="AF3754" s="5"/>
      <c r="AG3754" s="5"/>
      <c r="AH3754" s="5"/>
      <c r="AI3754" s="5"/>
      <c r="AJ3754" s="5"/>
      <c r="AK3754" s="5"/>
      <c r="AL3754" s="5"/>
      <c r="AM3754" s="5"/>
      <c r="AN3754" s="5"/>
      <c r="AO3754" s="5"/>
      <c r="AP3754" s="5"/>
      <c r="AQ3754" s="5"/>
      <c r="AR3754" s="5"/>
      <c r="AS3754" s="5"/>
      <c r="AT3754" s="5"/>
      <c r="AU3754" s="5"/>
      <c r="AV3754" s="28"/>
      <c r="AW3754" s="28"/>
    </row>
    <row r="3755" spans="2:49" ht="15.6" x14ac:dyDescent="0.3">
      <c r="B3755" s="9"/>
      <c r="C3755" s="9"/>
      <c r="D3755" s="9"/>
      <c r="E3755" s="9"/>
      <c r="F3755" s="9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  <c r="U3755" s="5"/>
      <c r="V3755" s="5"/>
      <c r="W3755" s="5"/>
      <c r="X3755" s="5"/>
      <c r="Y3755" s="5"/>
      <c r="Z3755" s="5"/>
      <c r="AA3755" s="5"/>
      <c r="AB3755" s="5"/>
      <c r="AC3755" s="5"/>
      <c r="AD3755" s="5"/>
      <c r="AE3755" s="5"/>
      <c r="AF3755" s="5"/>
      <c r="AG3755" s="5"/>
      <c r="AH3755" s="5"/>
      <c r="AI3755" s="5"/>
      <c r="AJ3755" s="5"/>
      <c r="AK3755" s="5"/>
      <c r="AL3755" s="5"/>
      <c r="AM3755" s="5"/>
      <c r="AN3755" s="5"/>
      <c r="AO3755" s="5"/>
      <c r="AP3755" s="5"/>
      <c r="AQ3755" s="5"/>
      <c r="AR3755" s="5"/>
      <c r="AS3755" s="5"/>
      <c r="AT3755" s="5"/>
      <c r="AU3755" s="5"/>
      <c r="AV3755" s="28"/>
      <c r="AW3755" s="28"/>
    </row>
    <row r="3756" spans="2:49" ht="15.6" x14ac:dyDescent="0.3">
      <c r="B3756" s="9"/>
      <c r="C3756" s="9"/>
      <c r="D3756" s="9"/>
      <c r="E3756" s="9"/>
      <c r="F3756" s="9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  <c r="U3756" s="5"/>
      <c r="V3756" s="5"/>
      <c r="W3756" s="5"/>
      <c r="X3756" s="5"/>
      <c r="Y3756" s="5"/>
      <c r="Z3756" s="5"/>
      <c r="AA3756" s="5"/>
      <c r="AB3756" s="5"/>
      <c r="AC3756" s="5"/>
      <c r="AD3756" s="5"/>
      <c r="AE3756" s="5"/>
      <c r="AF3756" s="5"/>
      <c r="AG3756" s="5"/>
      <c r="AH3756" s="5"/>
      <c r="AI3756" s="5"/>
      <c r="AJ3756" s="5"/>
      <c r="AK3756" s="5"/>
      <c r="AL3756" s="5"/>
      <c r="AM3756" s="5"/>
      <c r="AN3756" s="5"/>
      <c r="AO3756" s="5"/>
      <c r="AP3756" s="5"/>
      <c r="AQ3756" s="5"/>
      <c r="AR3756" s="5"/>
      <c r="AS3756" s="5"/>
      <c r="AT3756" s="5"/>
      <c r="AU3756" s="5"/>
      <c r="AV3756" s="28"/>
      <c r="AW3756" s="28"/>
    </row>
    <row r="3757" spans="2:49" ht="15.6" x14ac:dyDescent="0.3">
      <c r="B3757" s="9"/>
      <c r="C3757" s="9"/>
      <c r="D3757" s="9"/>
      <c r="E3757" s="9"/>
      <c r="F3757" s="9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  <c r="U3757" s="5"/>
      <c r="V3757" s="5"/>
      <c r="W3757" s="5"/>
      <c r="X3757" s="5"/>
      <c r="Y3757" s="5"/>
      <c r="Z3757" s="5"/>
      <c r="AA3757" s="5"/>
      <c r="AB3757" s="5"/>
      <c r="AC3757" s="5"/>
      <c r="AD3757" s="5"/>
      <c r="AE3757" s="5"/>
      <c r="AF3757" s="5"/>
      <c r="AG3757" s="5"/>
      <c r="AH3757" s="5"/>
      <c r="AI3757" s="5"/>
      <c r="AJ3757" s="5"/>
      <c r="AK3757" s="5"/>
      <c r="AL3757" s="5"/>
      <c r="AM3757" s="5"/>
      <c r="AN3757" s="5"/>
      <c r="AO3757" s="5"/>
      <c r="AP3757" s="5"/>
      <c r="AQ3757" s="5"/>
      <c r="AR3757" s="5"/>
      <c r="AS3757" s="5"/>
      <c r="AT3757" s="5"/>
      <c r="AU3757" s="5"/>
      <c r="AV3757" s="28"/>
      <c r="AW3757" s="28"/>
    </row>
    <row r="3758" spans="2:49" ht="15.6" x14ac:dyDescent="0.3">
      <c r="B3758" s="9"/>
      <c r="C3758" s="9"/>
      <c r="D3758" s="9"/>
      <c r="E3758" s="9"/>
      <c r="F3758" s="9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  <c r="U3758" s="5"/>
      <c r="V3758" s="5"/>
      <c r="W3758" s="5"/>
      <c r="X3758" s="5"/>
      <c r="Y3758" s="5"/>
      <c r="Z3758" s="5"/>
      <c r="AA3758" s="5"/>
      <c r="AB3758" s="5"/>
      <c r="AC3758" s="5"/>
      <c r="AD3758" s="5"/>
      <c r="AE3758" s="5"/>
      <c r="AF3758" s="5"/>
      <c r="AG3758" s="5"/>
      <c r="AH3758" s="5"/>
      <c r="AI3758" s="5"/>
      <c r="AJ3758" s="5"/>
      <c r="AK3758" s="5"/>
      <c r="AL3758" s="5"/>
      <c r="AM3758" s="5"/>
      <c r="AN3758" s="5"/>
      <c r="AO3758" s="5"/>
      <c r="AP3758" s="5"/>
      <c r="AQ3758" s="5"/>
      <c r="AR3758" s="5"/>
      <c r="AS3758" s="5"/>
      <c r="AT3758" s="5"/>
      <c r="AU3758" s="5"/>
      <c r="AV3758" s="28"/>
      <c r="AW3758" s="28"/>
    </row>
    <row r="3759" spans="2:49" ht="15.6" x14ac:dyDescent="0.3">
      <c r="B3759" s="9"/>
      <c r="C3759" s="9"/>
      <c r="D3759" s="9"/>
      <c r="E3759" s="9"/>
      <c r="F3759" s="9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  <c r="U3759" s="5"/>
      <c r="V3759" s="5"/>
      <c r="W3759" s="5"/>
      <c r="X3759" s="5"/>
      <c r="Y3759" s="5"/>
      <c r="Z3759" s="5"/>
      <c r="AA3759" s="5"/>
      <c r="AB3759" s="5"/>
      <c r="AC3759" s="5"/>
      <c r="AD3759" s="5"/>
      <c r="AE3759" s="5"/>
      <c r="AF3759" s="5"/>
      <c r="AG3759" s="5"/>
      <c r="AH3759" s="5"/>
      <c r="AI3759" s="5"/>
      <c r="AJ3759" s="5"/>
      <c r="AK3759" s="5"/>
      <c r="AL3759" s="5"/>
      <c r="AM3759" s="5"/>
      <c r="AN3759" s="5"/>
      <c r="AO3759" s="5"/>
      <c r="AP3759" s="5"/>
      <c r="AQ3759" s="5"/>
      <c r="AR3759" s="5"/>
      <c r="AS3759" s="5"/>
      <c r="AT3759" s="5"/>
      <c r="AU3759" s="5"/>
      <c r="AV3759" s="28"/>
      <c r="AW3759" s="28"/>
    </row>
    <row r="3760" spans="2:49" ht="15.6" x14ac:dyDescent="0.3">
      <c r="B3760" s="9"/>
      <c r="C3760" s="9"/>
      <c r="D3760" s="9"/>
      <c r="E3760" s="9"/>
      <c r="F3760" s="9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  <c r="U3760" s="5"/>
      <c r="V3760" s="5"/>
      <c r="W3760" s="5"/>
      <c r="X3760" s="5"/>
      <c r="Y3760" s="5"/>
      <c r="Z3760" s="5"/>
      <c r="AA3760" s="5"/>
      <c r="AB3760" s="5"/>
      <c r="AC3760" s="5"/>
      <c r="AD3760" s="5"/>
      <c r="AE3760" s="5"/>
      <c r="AF3760" s="5"/>
      <c r="AG3760" s="5"/>
      <c r="AH3760" s="5"/>
      <c r="AI3760" s="5"/>
      <c r="AJ3760" s="5"/>
      <c r="AK3760" s="5"/>
      <c r="AL3760" s="5"/>
      <c r="AM3760" s="5"/>
      <c r="AN3760" s="5"/>
      <c r="AO3760" s="5"/>
      <c r="AP3760" s="5"/>
      <c r="AQ3760" s="5"/>
      <c r="AR3760" s="5"/>
      <c r="AS3760" s="5"/>
      <c r="AT3760" s="5"/>
      <c r="AU3760" s="5"/>
      <c r="AV3760" s="28"/>
      <c r="AW3760" s="28"/>
    </row>
    <row r="3761" spans="2:49" ht="15.6" x14ac:dyDescent="0.3">
      <c r="B3761" s="9"/>
      <c r="C3761" s="9"/>
      <c r="D3761" s="9"/>
      <c r="E3761" s="9"/>
      <c r="F3761" s="9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  <c r="U3761" s="5"/>
      <c r="V3761" s="5"/>
      <c r="W3761" s="5"/>
      <c r="X3761" s="5"/>
      <c r="Y3761" s="5"/>
      <c r="Z3761" s="5"/>
      <c r="AA3761" s="5"/>
      <c r="AB3761" s="5"/>
      <c r="AC3761" s="5"/>
      <c r="AD3761" s="5"/>
      <c r="AE3761" s="5"/>
      <c r="AF3761" s="5"/>
      <c r="AG3761" s="5"/>
      <c r="AH3761" s="5"/>
      <c r="AI3761" s="5"/>
      <c r="AJ3761" s="5"/>
      <c r="AK3761" s="5"/>
      <c r="AL3761" s="5"/>
      <c r="AM3761" s="5"/>
      <c r="AN3761" s="5"/>
      <c r="AO3761" s="5"/>
      <c r="AP3761" s="5"/>
      <c r="AQ3761" s="5"/>
      <c r="AR3761" s="5"/>
      <c r="AS3761" s="5"/>
      <c r="AT3761" s="5"/>
      <c r="AU3761" s="5"/>
      <c r="AV3761" s="28"/>
      <c r="AW3761" s="28"/>
    </row>
    <row r="3762" spans="2:49" ht="15.6" x14ac:dyDescent="0.3">
      <c r="B3762" s="9"/>
      <c r="C3762" s="9"/>
      <c r="D3762" s="9"/>
      <c r="E3762" s="9"/>
      <c r="F3762" s="9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  <c r="U3762" s="5"/>
      <c r="V3762" s="5"/>
      <c r="W3762" s="5"/>
      <c r="X3762" s="5"/>
      <c r="Y3762" s="5"/>
      <c r="Z3762" s="5"/>
      <c r="AA3762" s="5"/>
      <c r="AB3762" s="5"/>
      <c r="AC3762" s="5"/>
      <c r="AD3762" s="5"/>
      <c r="AE3762" s="5"/>
      <c r="AF3762" s="5"/>
      <c r="AG3762" s="5"/>
      <c r="AH3762" s="5"/>
      <c r="AI3762" s="5"/>
      <c r="AJ3762" s="5"/>
      <c r="AK3762" s="5"/>
      <c r="AL3762" s="5"/>
      <c r="AM3762" s="5"/>
      <c r="AN3762" s="5"/>
      <c r="AO3762" s="5"/>
      <c r="AP3762" s="5"/>
      <c r="AQ3762" s="5"/>
      <c r="AR3762" s="5"/>
      <c r="AS3762" s="5"/>
      <c r="AT3762" s="5"/>
      <c r="AU3762" s="5"/>
      <c r="AV3762" s="28"/>
      <c r="AW3762" s="28"/>
    </row>
    <row r="3763" spans="2:49" ht="15.6" x14ac:dyDescent="0.3">
      <c r="B3763" s="9"/>
      <c r="C3763" s="9"/>
      <c r="D3763" s="9"/>
      <c r="E3763" s="9"/>
      <c r="F3763" s="9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  <c r="U3763" s="5"/>
      <c r="V3763" s="5"/>
      <c r="W3763" s="5"/>
      <c r="X3763" s="5"/>
      <c r="Y3763" s="5"/>
      <c r="Z3763" s="5"/>
      <c r="AA3763" s="5"/>
      <c r="AB3763" s="5"/>
      <c r="AC3763" s="5"/>
      <c r="AD3763" s="5"/>
      <c r="AE3763" s="5"/>
      <c r="AF3763" s="5"/>
      <c r="AG3763" s="5"/>
      <c r="AH3763" s="5"/>
      <c r="AI3763" s="5"/>
      <c r="AJ3763" s="5"/>
      <c r="AK3763" s="5"/>
      <c r="AL3763" s="5"/>
      <c r="AM3763" s="5"/>
      <c r="AN3763" s="5"/>
      <c r="AO3763" s="5"/>
      <c r="AP3763" s="5"/>
      <c r="AQ3763" s="5"/>
      <c r="AR3763" s="5"/>
      <c r="AS3763" s="5"/>
      <c r="AT3763" s="5"/>
      <c r="AU3763" s="5"/>
      <c r="AV3763" s="28"/>
      <c r="AW3763" s="28"/>
    </row>
    <row r="3764" spans="2:49" ht="15.6" x14ac:dyDescent="0.3">
      <c r="B3764" s="9"/>
      <c r="C3764" s="9"/>
      <c r="D3764" s="9"/>
      <c r="E3764" s="9"/>
      <c r="F3764" s="9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  <c r="U3764" s="5"/>
      <c r="V3764" s="5"/>
      <c r="W3764" s="5"/>
      <c r="X3764" s="5"/>
      <c r="Y3764" s="5"/>
      <c r="Z3764" s="5"/>
      <c r="AA3764" s="5"/>
      <c r="AB3764" s="5"/>
      <c r="AC3764" s="5"/>
      <c r="AD3764" s="5"/>
      <c r="AE3764" s="5"/>
      <c r="AF3764" s="5"/>
      <c r="AG3764" s="5"/>
      <c r="AH3764" s="5"/>
      <c r="AI3764" s="5"/>
      <c r="AJ3764" s="5"/>
      <c r="AK3764" s="5"/>
      <c r="AL3764" s="5"/>
      <c r="AM3764" s="5"/>
      <c r="AN3764" s="5"/>
      <c r="AO3764" s="5"/>
      <c r="AP3764" s="5"/>
      <c r="AQ3764" s="5"/>
      <c r="AR3764" s="5"/>
      <c r="AS3764" s="5"/>
      <c r="AT3764" s="5"/>
      <c r="AU3764" s="5"/>
      <c r="AV3764" s="28"/>
      <c r="AW3764" s="28"/>
    </row>
    <row r="3765" spans="2:49" ht="15.6" x14ac:dyDescent="0.3">
      <c r="B3765" s="9"/>
      <c r="C3765" s="9"/>
      <c r="D3765" s="9"/>
      <c r="E3765" s="9"/>
      <c r="F3765" s="9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  <c r="U3765" s="5"/>
      <c r="V3765" s="5"/>
      <c r="W3765" s="5"/>
      <c r="X3765" s="5"/>
      <c r="Y3765" s="5"/>
      <c r="Z3765" s="5"/>
      <c r="AA3765" s="5"/>
      <c r="AB3765" s="5"/>
      <c r="AC3765" s="5"/>
      <c r="AD3765" s="5"/>
      <c r="AE3765" s="5"/>
      <c r="AF3765" s="5"/>
      <c r="AG3765" s="5"/>
      <c r="AH3765" s="5"/>
      <c r="AI3765" s="5"/>
      <c r="AJ3765" s="5"/>
      <c r="AK3765" s="5"/>
      <c r="AL3765" s="5"/>
      <c r="AM3765" s="5"/>
      <c r="AN3765" s="5"/>
      <c r="AO3765" s="5"/>
      <c r="AP3765" s="5"/>
      <c r="AQ3765" s="5"/>
      <c r="AR3765" s="5"/>
      <c r="AS3765" s="5"/>
      <c r="AT3765" s="5"/>
      <c r="AU3765" s="5"/>
      <c r="AV3765" s="28"/>
      <c r="AW3765" s="28"/>
    </row>
    <row r="3766" spans="2:49" ht="15.6" x14ac:dyDescent="0.3">
      <c r="B3766" s="9"/>
      <c r="C3766" s="9"/>
      <c r="D3766" s="9"/>
      <c r="E3766" s="9"/>
      <c r="F3766" s="9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  <c r="U3766" s="5"/>
      <c r="V3766" s="5"/>
      <c r="W3766" s="5"/>
      <c r="X3766" s="5"/>
      <c r="Y3766" s="5"/>
      <c r="Z3766" s="5"/>
      <c r="AA3766" s="5"/>
      <c r="AB3766" s="5"/>
      <c r="AC3766" s="5"/>
      <c r="AD3766" s="5"/>
      <c r="AE3766" s="5"/>
      <c r="AF3766" s="5"/>
      <c r="AG3766" s="5"/>
      <c r="AH3766" s="5"/>
      <c r="AI3766" s="5"/>
      <c r="AJ3766" s="5"/>
      <c r="AK3766" s="5"/>
      <c r="AL3766" s="5"/>
      <c r="AM3766" s="5"/>
      <c r="AN3766" s="5"/>
      <c r="AO3766" s="5"/>
      <c r="AP3766" s="5"/>
      <c r="AQ3766" s="5"/>
      <c r="AR3766" s="5"/>
      <c r="AS3766" s="5"/>
      <c r="AT3766" s="5"/>
      <c r="AU3766" s="5"/>
      <c r="AV3766" s="28"/>
      <c r="AW3766" s="28"/>
    </row>
    <row r="3767" spans="2:49" ht="15.6" x14ac:dyDescent="0.3">
      <c r="B3767" s="9"/>
      <c r="C3767" s="9"/>
      <c r="D3767" s="9"/>
      <c r="E3767" s="9"/>
      <c r="F3767" s="9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  <c r="U3767" s="5"/>
      <c r="V3767" s="5"/>
      <c r="W3767" s="5"/>
      <c r="X3767" s="5"/>
      <c r="Y3767" s="5"/>
      <c r="Z3767" s="5"/>
      <c r="AA3767" s="5"/>
      <c r="AB3767" s="5"/>
      <c r="AC3767" s="5"/>
      <c r="AD3767" s="5"/>
      <c r="AE3767" s="5"/>
      <c r="AF3767" s="5"/>
      <c r="AG3767" s="5"/>
      <c r="AH3767" s="5"/>
      <c r="AI3767" s="5"/>
      <c r="AJ3767" s="5"/>
      <c r="AK3767" s="5"/>
      <c r="AL3767" s="5"/>
      <c r="AM3767" s="5"/>
      <c r="AN3767" s="5"/>
      <c r="AO3767" s="5"/>
      <c r="AP3767" s="5"/>
      <c r="AQ3767" s="5"/>
      <c r="AR3767" s="5"/>
      <c r="AS3767" s="5"/>
      <c r="AT3767" s="5"/>
      <c r="AU3767" s="5"/>
      <c r="AV3767" s="28"/>
      <c r="AW3767" s="28"/>
    </row>
    <row r="3768" spans="2:49" ht="15.6" x14ac:dyDescent="0.3">
      <c r="B3768" s="9"/>
      <c r="C3768" s="9"/>
      <c r="D3768" s="9"/>
      <c r="E3768" s="9"/>
      <c r="F3768" s="9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  <c r="U3768" s="5"/>
      <c r="V3768" s="5"/>
      <c r="W3768" s="5"/>
      <c r="X3768" s="5"/>
      <c r="Y3768" s="5"/>
      <c r="Z3768" s="5"/>
      <c r="AA3768" s="5"/>
      <c r="AB3768" s="5"/>
      <c r="AC3768" s="5"/>
      <c r="AD3768" s="5"/>
      <c r="AE3768" s="5"/>
      <c r="AF3768" s="5"/>
      <c r="AG3768" s="5"/>
      <c r="AH3768" s="5"/>
      <c r="AI3768" s="5"/>
      <c r="AJ3768" s="5"/>
      <c r="AK3768" s="5"/>
      <c r="AL3768" s="5"/>
      <c r="AM3768" s="5"/>
      <c r="AN3768" s="5"/>
      <c r="AO3768" s="5"/>
      <c r="AP3768" s="5"/>
      <c r="AQ3768" s="5"/>
      <c r="AR3768" s="5"/>
      <c r="AS3768" s="5"/>
      <c r="AT3768" s="5"/>
      <c r="AU3768" s="5"/>
      <c r="AV3768" s="28"/>
      <c r="AW3768" s="28"/>
    </row>
    <row r="3769" spans="2:49" ht="15.6" x14ac:dyDescent="0.3">
      <c r="B3769" s="9"/>
      <c r="C3769" s="9"/>
      <c r="D3769" s="9"/>
      <c r="E3769" s="9"/>
      <c r="F3769" s="9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  <c r="U3769" s="5"/>
      <c r="V3769" s="5"/>
      <c r="W3769" s="5"/>
      <c r="X3769" s="5"/>
      <c r="Y3769" s="5"/>
      <c r="Z3769" s="5"/>
      <c r="AA3769" s="5"/>
      <c r="AB3769" s="5"/>
      <c r="AC3769" s="5"/>
      <c r="AD3769" s="5"/>
      <c r="AE3769" s="5"/>
      <c r="AF3769" s="5"/>
      <c r="AG3769" s="5"/>
      <c r="AH3769" s="5"/>
      <c r="AI3769" s="5"/>
      <c r="AJ3769" s="5"/>
      <c r="AK3769" s="5"/>
      <c r="AL3769" s="5"/>
      <c r="AM3769" s="5"/>
      <c r="AN3769" s="5"/>
      <c r="AO3769" s="5"/>
      <c r="AP3769" s="5"/>
      <c r="AQ3769" s="5"/>
      <c r="AR3769" s="5"/>
      <c r="AS3769" s="5"/>
      <c r="AT3769" s="5"/>
      <c r="AU3769" s="5"/>
      <c r="AV3769" s="28"/>
      <c r="AW3769" s="28"/>
    </row>
    <row r="3770" spans="2:49" ht="15.6" x14ac:dyDescent="0.3">
      <c r="B3770" s="9"/>
      <c r="C3770" s="9"/>
      <c r="D3770" s="9"/>
      <c r="E3770" s="9"/>
      <c r="F3770" s="9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  <c r="U3770" s="5"/>
      <c r="V3770" s="5"/>
      <c r="W3770" s="5"/>
      <c r="X3770" s="5"/>
      <c r="Y3770" s="5"/>
      <c r="Z3770" s="5"/>
      <c r="AA3770" s="5"/>
      <c r="AB3770" s="5"/>
      <c r="AC3770" s="5"/>
      <c r="AD3770" s="5"/>
      <c r="AE3770" s="5"/>
      <c r="AF3770" s="5"/>
      <c r="AG3770" s="5"/>
      <c r="AH3770" s="5"/>
      <c r="AI3770" s="5"/>
      <c r="AJ3770" s="5"/>
      <c r="AK3770" s="5"/>
      <c r="AL3770" s="5"/>
      <c r="AM3770" s="5"/>
      <c r="AN3770" s="5"/>
      <c r="AO3770" s="5"/>
      <c r="AP3770" s="5"/>
      <c r="AQ3770" s="5"/>
      <c r="AR3770" s="5"/>
      <c r="AS3770" s="5"/>
      <c r="AT3770" s="5"/>
      <c r="AU3770" s="5"/>
      <c r="AV3770" s="28"/>
      <c r="AW3770" s="28"/>
    </row>
    <row r="3771" spans="2:49" ht="15.6" x14ac:dyDescent="0.3">
      <c r="B3771" s="9"/>
      <c r="C3771" s="9"/>
      <c r="D3771" s="9"/>
      <c r="E3771" s="9"/>
      <c r="F3771" s="9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  <c r="U3771" s="5"/>
      <c r="V3771" s="5"/>
      <c r="W3771" s="5"/>
      <c r="X3771" s="5"/>
      <c r="Y3771" s="5"/>
      <c r="Z3771" s="5"/>
      <c r="AA3771" s="5"/>
      <c r="AB3771" s="5"/>
      <c r="AC3771" s="5"/>
      <c r="AD3771" s="5"/>
      <c r="AE3771" s="5"/>
      <c r="AF3771" s="5"/>
      <c r="AG3771" s="5"/>
      <c r="AH3771" s="5"/>
      <c r="AI3771" s="5"/>
      <c r="AJ3771" s="5"/>
      <c r="AK3771" s="5"/>
      <c r="AL3771" s="5"/>
      <c r="AM3771" s="5"/>
      <c r="AN3771" s="5"/>
      <c r="AO3771" s="5"/>
      <c r="AP3771" s="5"/>
      <c r="AQ3771" s="5"/>
      <c r="AR3771" s="5"/>
      <c r="AS3771" s="5"/>
      <c r="AT3771" s="5"/>
      <c r="AU3771" s="5"/>
      <c r="AV3771" s="28"/>
      <c r="AW3771" s="28"/>
    </row>
    <row r="3772" spans="2:49" ht="15.6" x14ac:dyDescent="0.3">
      <c r="B3772" s="9"/>
      <c r="C3772" s="9"/>
      <c r="D3772" s="9"/>
      <c r="E3772" s="9"/>
      <c r="F3772" s="9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  <c r="U3772" s="5"/>
      <c r="V3772" s="5"/>
      <c r="W3772" s="5"/>
      <c r="X3772" s="5"/>
      <c r="Y3772" s="5"/>
      <c r="Z3772" s="5"/>
      <c r="AA3772" s="5"/>
      <c r="AB3772" s="5"/>
      <c r="AC3772" s="5"/>
      <c r="AD3772" s="5"/>
      <c r="AE3772" s="5"/>
      <c r="AF3772" s="5"/>
      <c r="AG3772" s="5"/>
      <c r="AH3772" s="5"/>
      <c r="AI3772" s="5"/>
      <c r="AJ3772" s="5"/>
      <c r="AK3772" s="5"/>
      <c r="AL3772" s="5"/>
      <c r="AM3772" s="5"/>
      <c r="AN3772" s="5"/>
      <c r="AO3772" s="5"/>
      <c r="AP3772" s="5"/>
      <c r="AQ3772" s="5"/>
      <c r="AR3772" s="5"/>
      <c r="AS3772" s="5"/>
      <c r="AT3772" s="5"/>
      <c r="AU3772" s="5"/>
      <c r="AV3772" s="28"/>
      <c r="AW3772" s="28"/>
    </row>
    <row r="3773" spans="2:49" ht="15.6" x14ac:dyDescent="0.3">
      <c r="B3773" s="9"/>
      <c r="C3773" s="9"/>
      <c r="D3773" s="9"/>
      <c r="E3773" s="9"/>
      <c r="F3773" s="9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  <c r="U3773" s="5"/>
      <c r="V3773" s="5"/>
      <c r="W3773" s="5"/>
      <c r="X3773" s="5"/>
      <c r="Y3773" s="5"/>
      <c r="Z3773" s="5"/>
      <c r="AA3773" s="5"/>
      <c r="AB3773" s="5"/>
      <c r="AC3773" s="5"/>
      <c r="AD3773" s="5"/>
      <c r="AE3773" s="5"/>
      <c r="AF3773" s="5"/>
      <c r="AG3773" s="5"/>
      <c r="AH3773" s="5"/>
      <c r="AI3773" s="5"/>
      <c r="AJ3773" s="5"/>
      <c r="AK3773" s="5"/>
      <c r="AL3773" s="5"/>
      <c r="AM3773" s="5"/>
      <c r="AN3773" s="5"/>
      <c r="AO3773" s="5"/>
      <c r="AP3773" s="5"/>
      <c r="AQ3773" s="5"/>
      <c r="AR3773" s="5"/>
      <c r="AS3773" s="5"/>
      <c r="AT3773" s="5"/>
      <c r="AU3773" s="5"/>
      <c r="AV3773" s="28"/>
      <c r="AW3773" s="28"/>
    </row>
    <row r="3774" spans="2:49" ht="15.6" x14ac:dyDescent="0.3">
      <c r="B3774" s="9"/>
      <c r="C3774" s="9"/>
      <c r="D3774" s="9"/>
      <c r="E3774" s="9"/>
      <c r="F3774" s="9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  <c r="U3774" s="5"/>
      <c r="V3774" s="5"/>
      <c r="W3774" s="5"/>
      <c r="X3774" s="5"/>
      <c r="Y3774" s="5"/>
      <c r="Z3774" s="5"/>
      <c r="AA3774" s="5"/>
      <c r="AB3774" s="5"/>
      <c r="AC3774" s="5"/>
      <c r="AD3774" s="5"/>
      <c r="AE3774" s="5"/>
      <c r="AF3774" s="5"/>
      <c r="AG3774" s="5"/>
      <c r="AH3774" s="5"/>
      <c r="AI3774" s="5"/>
      <c r="AJ3774" s="5"/>
      <c r="AK3774" s="5"/>
      <c r="AL3774" s="5"/>
      <c r="AM3774" s="5"/>
      <c r="AN3774" s="5"/>
      <c r="AO3774" s="5"/>
      <c r="AP3774" s="5"/>
      <c r="AQ3774" s="5"/>
      <c r="AR3774" s="5"/>
      <c r="AS3774" s="5"/>
      <c r="AT3774" s="5"/>
      <c r="AU3774" s="5"/>
      <c r="AV3774" s="28"/>
      <c r="AW3774" s="28"/>
    </row>
    <row r="3775" spans="2:49" ht="15.6" x14ac:dyDescent="0.3">
      <c r="B3775" s="9"/>
      <c r="C3775" s="9"/>
      <c r="D3775" s="9"/>
      <c r="E3775" s="9"/>
      <c r="F3775" s="9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  <c r="U3775" s="5"/>
      <c r="V3775" s="5"/>
      <c r="W3775" s="5"/>
      <c r="X3775" s="5"/>
      <c r="Y3775" s="5"/>
      <c r="Z3775" s="5"/>
      <c r="AA3775" s="5"/>
      <c r="AB3775" s="5"/>
      <c r="AC3775" s="5"/>
      <c r="AD3775" s="5"/>
      <c r="AE3775" s="5"/>
      <c r="AF3775" s="5"/>
      <c r="AG3775" s="5"/>
      <c r="AH3775" s="5"/>
      <c r="AI3775" s="5"/>
      <c r="AJ3775" s="5"/>
      <c r="AK3775" s="5"/>
      <c r="AL3775" s="5"/>
      <c r="AM3775" s="5"/>
      <c r="AN3775" s="5"/>
      <c r="AO3775" s="5"/>
      <c r="AP3775" s="5"/>
      <c r="AQ3775" s="5"/>
      <c r="AR3775" s="5"/>
      <c r="AS3775" s="5"/>
      <c r="AT3775" s="5"/>
      <c r="AU3775" s="5"/>
      <c r="AV3775" s="28"/>
      <c r="AW3775" s="28"/>
    </row>
    <row r="3776" spans="2:49" ht="15.6" x14ac:dyDescent="0.3">
      <c r="B3776" s="9"/>
      <c r="C3776" s="9"/>
      <c r="D3776" s="9"/>
      <c r="E3776" s="9"/>
      <c r="F3776" s="9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  <c r="U3776" s="5"/>
      <c r="V3776" s="5"/>
      <c r="W3776" s="5"/>
      <c r="X3776" s="5"/>
      <c r="Y3776" s="5"/>
      <c r="Z3776" s="5"/>
      <c r="AA3776" s="5"/>
      <c r="AB3776" s="5"/>
      <c r="AC3776" s="5"/>
      <c r="AD3776" s="5"/>
      <c r="AE3776" s="5"/>
      <c r="AF3776" s="5"/>
      <c r="AG3776" s="5"/>
      <c r="AH3776" s="5"/>
      <c r="AI3776" s="5"/>
      <c r="AJ3776" s="5"/>
      <c r="AK3776" s="5"/>
      <c r="AL3776" s="5"/>
      <c r="AM3776" s="5"/>
      <c r="AN3776" s="5"/>
      <c r="AO3776" s="5"/>
      <c r="AP3776" s="5"/>
      <c r="AQ3776" s="5"/>
      <c r="AR3776" s="5"/>
      <c r="AS3776" s="5"/>
      <c r="AT3776" s="5"/>
      <c r="AU3776" s="5"/>
      <c r="AV3776" s="28"/>
      <c r="AW3776" s="28"/>
    </row>
    <row r="3777" spans="2:49" ht="15.6" x14ac:dyDescent="0.3">
      <c r="B3777" s="9"/>
      <c r="C3777" s="9"/>
      <c r="D3777" s="9"/>
      <c r="E3777" s="9"/>
      <c r="F3777" s="9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  <c r="U3777" s="5"/>
      <c r="V3777" s="5"/>
      <c r="W3777" s="5"/>
      <c r="X3777" s="5"/>
      <c r="Y3777" s="5"/>
      <c r="Z3777" s="5"/>
      <c r="AA3777" s="5"/>
      <c r="AB3777" s="5"/>
      <c r="AC3777" s="5"/>
      <c r="AD3777" s="5"/>
      <c r="AE3777" s="5"/>
      <c r="AF3777" s="5"/>
      <c r="AG3777" s="5"/>
      <c r="AH3777" s="5"/>
      <c r="AI3777" s="5"/>
      <c r="AJ3777" s="5"/>
      <c r="AK3777" s="5"/>
      <c r="AL3777" s="5"/>
      <c r="AM3777" s="5"/>
      <c r="AN3777" s="5"/>
      <c r="AO3777" s="5"/>
      <c r="AP3777" s="5"/>
      <c r="AQ3777" s="5"/>
      <c r="AR3777" s="5"/>
      <c r="AS3777" s="5"/>
      <c r="AT3777" s="5"/>
      <c r="AU3777" s="5"/>
      <c r="AV3777" s="28"/>
      <c r="AW3777" s="28"/>
    </row>
    <row r="3778" spans="2:49" ht="15.6" x14ac:dyDescent="0.3">
      <c r="B3778" s="9"/>
      <c r="C3778" s="9"/>
      <c r="D3778" s="9"/>
      <c r="E3778" s="9"/>
      <c r="F3778" s="9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  <c r="U3778" s="5"/>
      <c r="V3778" s="5"/>
      <c r="W3778" s="5"/>
      <c r="X3778" s="5"/>
      <c r="Y3778" s="5"/>
      <c r="Z3778" s="5"/>
      <c r="AA3778" s="5"/>
      <c r="AB3778" s="5"/>
      <c r="AC3778" s="5"/>
      <c r="AD3778" s="5"/>
      <c r="AE3778" s="5"/>
      <c r="AF3778" s="5"/>
      <c r="AG3778" s="5"/>
      <c r="AH3778" s="5"/>
      <c r="AI3778" s="5"/>
      <c r="AJ3778" s="5"/>
      <c r="AK3778" s="5"/>
      <c r="AL3778" s="5"/>
      <c r="AM3778" s="5"/>
      <c r="AN3778" s="5"/>
      <c r="AO3778" s="5"/>
      <c r="AP3778" s="5"/>
      <c r="AQ3778" s="5"/>
      <c r="AR3778" s="5"/>
      <c r="AS3778" s="5"/>
      <c r="AT3778" s="5"/>
      <c r="AU3778" s="5"/>
      <c r="AV3778" s="28"/>
      <c r="AW3778" s="28"/>
    </row>
    <row r="3779" spans="2:49" ht="15.6" x14ac:dyDescent="0.3">
      <c r="B3779" s="9"/>
      <c r="C3779" s="9"/>
      <c r="D3779" s="9"/>
      <c r="E3779" s="9"/>
      <c r="F3779" s="9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  <c r="U3779" s="5"/>
      <c r="V3779" s="5"/>
      <c r="W3779" s="5"/>
      <c r="X3779" s="5"/>
      <c r="Y3779" s="5"/>
      <c r="Z3779" s="5"/>
      <c r="AA3779" s="5"/>
      <c r="AB3779" s="5"/>
      <c r="AC3779" s="5"/>
      <c r="AD3779" s="5"/>
      <c r="AE3779" s="5"/>
      <c r="AF3779" s="5"/>
      <c r="AG3779" s="5"/>
      <c r="AH3779" s="5"/>
      <c r="AI3779" s="5"/>
      <c r="AJ3779" s="5"/>
      <c r="AK3779" s="5"/>
      <c r="AL3779" s="5"/>
      <c r="AM3779" s="5"/>
      <c r="AN3779" s="5"/>
      <c r="AO3779" s="5"/>
      <c r="AP3779" s="5"/>
      <c r="AQ3779" s="5"/>
      <c r="AR3779" s="5"/>
      <c r="AS3779" s="5"/>
      <c r="AT3779" s="5"/>
      <c r="AU3779" s="5"/>
      <c r="AV3779" s="28"/>
      <c r="AW3779" s="28"/>
    </row>
    <row r="3780" spans="2:49" ht="15.6" x14ac:dyDescent="0.3">
      <c r="B3780" s="9"/>
      <c r="C3780" s="9"/>
      <c r="D3780" s="9"/>
      <c r="E3780" s="9"/>
      <c r="F3780" s="9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  <c r="U3780" s="5"/>
      <c r="V3780" s="5"/>
      <c r="W3780" s="5"/>
      <c r="X3780" s="5"/>
      <c r="Y3780" s="5"/>
      <c r="Z3780" s="5"/>
      <c r="AA3780" s="5"/>
      <c r="AB3780" s="5"/>
      <c r="AC3780" s="5"/>
      <c r="AD3780" s="5"/>
      <c r="AE3780" s="5"/>
      <c r="AF3780" s="5"/>
      <c r="AG3780" s="5"/>
      <c r="AH3780" s="5"/>
      <c r="AI3780" s="5"/>
      <c r="AJ3780" s="5"/>
      <c r="AK3780" s="5"/>
      <c r="AL3780" s="5"/>
      <c r="AM3780" s="5"/>
      <c r="AN3780" s="5"/>
      <c r="AO3780" s="5"/>
      <c r="AP3780" s="5"/>
      <c r="AQ3780" s="5"/>
      <c r="AR3780" s="5"/>
      <c r="AS3780" s="5"/>
      <c r="AT3780" s="5"/>
      <c r="AU3780" s="5"/>
      <c r="AV3780" s="28"/>
      <c r="AW3780" s="28"/>
    </row>
    <row r="3781" spans="2:49" ht="15.6" x14ac:dyDescent="0.3">
      <c r="B3781" s="9"/>
      <c r="C3781" s="9"/>
      <c r="D3781" s="9"/>
      <c r="E3781" s="9"/>
      <c r="F3781" s="9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  <c r="U3781" s="5"/>
      <c r="V3781" s="5"/>
      <c r="W3781" s="5"/>
      <c r="X3781" s="5"/>
      <c r="Y3781" s="5"/>
      <c r="Z3781" s="5"/>
      <c r="AA3781" s="5"/>
      <c r="AB3781" s="5"/>
      <c r="AC3781" s="5"/>
      <c r="AD3781" s="5"/>
      <c r="AE3781" s="5"/>
      <c r="AF3781" s="5"/>
      <c r="AG3781" s="5"/>
      <c r="AH3781" s="5"/>
      <c r="AI3781" s="5"/>
      <c r="AJ3781" s="5"/>
      <c r="AK3781" s="5"/>
      <c r="AL3781" s="5"/>
      <c r="AM3781" s="5"/>
      <c r="AN3781" s="5"/>
      <c r="AO3781" s="5"/>
      <c r="AP3781" s="5"/>
      <c r="AQ3781" s="5"/>
      <c r="AR3781" s="5"/>
      <c r="AS3781" s="5"/>
      <c r="AT3781" s="5"/>
      <c r="AU3781" s="5"/>
      <c r="AV3781" s="28"/>
      <c r="AW3781" s="28"/>
    </row>
    <row r="3782" spans="2:49" ht="15.6" x14ac:dyDescent="0.3">
      <c r="B3782" s="9"/>
      <c r="C3782" s="9"/>
      <c r="D3782" s="9"/>
      <c r="E3782" s="9"/>
      <c r="F3782" s="9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  <c r="U3782" s="5"/>
      <c r="V3782" s="5"/>
      <c r="W3782" s="5"/>
      <c r="X3782" s="5"/>
      <c r="Y3782" s="5"/>
      <c r="Z3782" s="5"/>
      <c r="AA3782" s="5"/>
      <c r="AB3782" s="5"/>
      <c r="AC3782" s="5"/>
      <c r="AD3782" s="5"/>
      <c r="AE3782" s="5"/>
      <c r="AF3782" s="5"/>
      <c r="AG3782" s="5"/>
      <c r="AH3782" s="5"/>
      <c r="AI3782" s="5"/>
      <c r="AJ3782" s="5"/>
      <c r="AK3782" s="5"/>
      <c r="AL3782" s="5"/>
      <c r="AM3782" s="5"/>
      <c r="AN3782" s="5"/>
      <c r="AO3782" s="5"/>
      <c r="AP3782" s="5"/>
      <c r="AQ3782" s="5"/>
      <c r="AR3782" s="5"/>
      <c r="AS3782" s="5"/>
      <c r="AT3782" s="5"/>
      <c r="AU3782" s="5"/>
      <c r="AV3782" s="28"/>
      <c r="AW3782" s="28"/>
    </row>
    <row r="3783" spans="2:49" ht="15.6" x14ac:dyDescent="0.3">
      <c r="B3783" s="9"/>
      <c r="C3783" s="9"/>
      <c r="D3783" s="9"/>
      <c r="E3783" s="9"/>
      <c r="F3783" s="9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  <c r="U3783" s="5"/>
      <c r="V3783" s="5"/>
      <c r="W3783" s="5"/>
      <c r="X3783" s="5"/>
      <c r="Y3783" s="5"/>
      <c r="Z3783" s="5"/>
      <c r="AA3783" s="5"/>
      <c r="AB3783" s="5"/>
      <c r="AC3783" s="5"/>
      <c r="AD3783" s="5"/>
      <c r="AE3783" s="5"/>
      <c r="AF3783" s="5"/>
      <c r="AG3783" s="5"/>
      <c r="AH3783" s="5"/>
      <c r="AI3783" s="5"/>
      <c r="AJ3783" s="5"/>
      <c r="AK3783" s="5"/>
      <c r="AL3783" s="5"/>
      <c r="AM3783" s="5"/>
      <c r="AN3783" s="5"/>
      <c r="AO3783" s="5"/>
      <c r="AP3783" s="5"/>
      <c r="AQ3783" s="5"/>
      <c r="AR3783" s="5"/>
      <c r="AS3783" s="5"/>
      <c r="AT3783" s="5"/>
      <c r="AU3783" s="5"/>
      <c r="AV3783" s="28"/>
      <c r="AW3783" s="28"/>
    </row>
    <row r="3784" spans="2:49" ht="15.6" x14ac:dyDescent="0.3">
      <c r="B3784" s="9"/>
      <c r="C3784" s="9"/>
      <c r="D3784" s="9"/>
      <c r="E3784" s="9"/>
      <c r="F3784" s="9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  <c r="U3784" s="5"/>
      <c r="V3784" s="5"/>
      <c r="W3784" s="5"/>
      <c r="X3784" s="5"/>
      <c r="Y3784" s="5"/>
      <c r="Z3784" s="5"/>
      <c r="AA3784" s="5"/>
      <c r="AB3784" s="5"/>
      <c r="AC3784" s="5"/>
      <c r="AD3784" s="5"/>
      <c r="AE3784" s="5"/>
      <c r="AF3784" s="5"/>
      <c r="AG3784" s="5"/>
      <c r="AH3784" s="5"/>
      <c r="AI3784" s="5"/>
      <c r="AJ3784" s="5"/>
      <c r="AK3784" s="5"/>
      <c r="AL3784" s="5"/>
      <c r="AM3784" s="5"/>
      <c r="AN3784" s="5"/>
      <c r="AO3784" s="5"/>
      <c r="AP3784" s="5"/>
      <c r="AQ3784" s="5"/>
      <c r="AR3784" s="5"/>
      <c r="AS3784" s="5"/>
      <c r="AT3784" s="5"/>
      <c r="AU3784" s="5"/>
      <c r="AV3784" s="28"/>
      <c r="AW3784" s="28"/>
    </row>
    <row r="3785" spans="2:49" ht="15.6" x14ac:dyDescent="0.3">
      <c r="B3785" s="9"/>
      <c r="C3785" s="9"/>
      <c r="D3785" s="9"/>
      <c r="E3785" s="9"/>
      <c r="F3785" s="9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  <c r="U3785" s="5"/>
      <c r="V3785" s="5"/>
      <c r="W3785" s="5"/>
      <c r="X3785" s="5"/>
      <c r="Y3785" s="5"/>
      <c r="Z3785" s="5"/>
      <c r="AA3785" s="5"/>
      <c r="AB3785" s="5"/>
      <c r="AC3785" s="5"/>
      <c r="AD3785" s="5"/>
      <c r="AE3785" s="5"/>
      <c r="AF3785" s="5"/>
      <c r="AG3785" s="5"/>
      <c r="AH3785" s="5"/>
      <c r="AI3785" s="5"/>
      <c r="AJ3785" s="5"/>
      <c r="AK3785" s="5"/>
      <c r="AL3785" s="5"/>
      <c r="AM3785" s="5"/>
      <c r="AN3785" s="5"/>
      <c r="AO3785" s="5"/>
      <c r="AP3785" s="5"/>
      <c r="AQ3785" s="5"/>
      <c r="AR3785" s="5"/>
      <c r="AS3785" s="5"/>
      <c r="AT3785" s="5"/>
      <c r="AU3785" s="5"/>
      <c r="AV3785" s="28"/>
      <c r="AW3785" s="28"/>
    </row>
    <row r="3786" spans="2:49" ht="15.6" x14ac:dyDescent="0.3">
      <c r="B3786" s="9"/>
      <c r="C3786" s="9"/>
      <c r="D3786" s="9"/>
      <c r="E3786" s="9"/>
      <c r="F3786" s="9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  <c r="U3786" s="5"/>
      <c r="V3786" s="5"/>
      <c r="W3786" s="5"/>
      <c r="X3786" s="5"/>
      <c r="Y3786" s="5"/>
      <c r="Z3786" s="5"/>
      <c r="AA3786" s="5"/>
      <c r="AB3786" s="5"/>
      <c r="AC3786" s="5"/>
      <c r="AD3786" s="5"/>
      <c r="AE3786" s="5"/>
      <c r="AF3786" s="5"/>
      <c r="AG3786" s="5"/>
      <c r="AH3786" s="5"/>
      <c r="AI3786" s="5"/>
      <c r="AJ3786" s="5"/>
      <c r="AK3786" s="5"/>
      <c r="AL3786" s="5"/>
      <c r="AM3786" s="5"/>
      <c r="AN3786" s="5"/>
      <c r="AO3786" s="5"/>
      <c r="AP3786" s="5"/>
      <c r="AQ3786" s="5"/>
      <c r="AR3786" s="5"/>
      <c r="AS3786" s="5"/>
      <c r="AT3786" s="5"/>
      <c r="AU3786" s="5"/>
      <c r="AV3786" s="28"/>
      <c r="AW3786" s="28"/>
    </row>
    <row r="3787" spans="2:49" ht="15.6" x14ac:dyDescent="0.3">
      <c r="B3787" s="9"/>
      <c r="C3787" s="9"/>
      <c r="D3787" s="9"/>
      <c r="E3787" s="9"/>
      <c r="F3787" s="9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  <c r="U3787" s="5"/>
      <c r="V3787" s="5"/>
      <c r="W3787" s="5"/>
      <c r="X3787" s="5"/>
      <c r="Y3787" s="5"/>
      <c r="Z3787" s="5"/>
      <c r="AA3787" s="5"/>
      <c r="AB3787" s="5"/>
      <c r="AC3787" s="5"/>
      <c r="AD3787" s="5"/>
      <c r="AE3787" s="5"/>
      <c r="AF3787" s="5"/>
      <c r="AG3787" s="5"/>
      <c r="AH3787" s="5"/>
      <c r="AI3787" s="5"/>
      <c r="AJ3787" s="5"/>
      <c r="AK3787" s="5"/>
      <c r="AL3787" s="5"/>
      <c r="AM3787" s="5"/>
      <c r="AN3787" s="5"/>
      <c r="AO3787" s="5"/>
      <c r="AP3787" s="5"/>
      <c r="AQ3787" s="5"/>
      <c r="AR3787" s="5"/>
      <c r="AS3787" s="5"/>
      <c r="AT3787" s="5"/>
      <c r="AU3787" s="5"/>
      <c r="AV3787" s="28"/>
      <c r="AW3787" s="28"/>
    </row>
    <row r="3788" spans="2:49" ht="15.6" x14ac:dyDescent="0.3">
      <c r="B3788" s="9"/>
      <c r="C3788" s="9"/>
      <c r="D3788" s="9"/>
      <c r="E3788" s="9"/>
      <c r="F3788" s="9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  <c r="U3788" s="5"/>
      <c r="V3788" s="5"/>
      <c r="W3788" s="5"/>
      <c r="X3788" s="5"/>
      <c r="Y3788" s="5"/>
      <c r="Z3788" s="5"/>
      <c r="AA3788" s="5"/>
      <c r="AB3788" s="5"/>
      <c r="AC3788" s="5"/>
      <c r="AD3788" s="5"/>
      <c r="AE3788" s="5"/>
      <c r="AF3788" s="5"/>
      <c r="AG3788" s="5"/>
      <c r="AH3788" s="5"/>
      <c r="AI3788" s="5"/>
      <c r="AJ3788" s="5"/>
      <c r="AK3788" s="5"/>
      <c r="AL3788" s="5"/>
      <c r="AM3788" s="5"/>
      <c r="AN3788" s="5"/>
      <c r="AO3788" s="5"/>
      <c r="AP3788" s="5"/>
      <c r="AQ3788" s="5"/>
      <c r="AR3788" s="5"/>
      <c r="AS3788" s="5"/>
      <c r="AT3788" s="5"/>
      <c r="AU3788" s="5"/>
      <c r="AV3788" s="28"/>
      <c r="AW3788" s="28"/>
    </row>
    <row r="3789" spans="2:49" ht="15.6" x14ac:dyDescent="0.3">
      <c r="B3789" s="9"/>
      <c r="C3789" s="9"/>
      <c r="D3789" s="9"/>
      <c r="E3789" s="9"/>
      <c r="F3789" s="9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  <c r="U3789" s="5"/>
      <c r="V3789" s="5"/>
      <c r="W3789" s="5"/>
      <c r="X3789" s="5"/>
      <c r="Y3789" s="5"/>
      <c r="Z3789" s="5"/>
      <c r="AA3789" s="5"/>
      <c r="AB3789" s="5"/>
      <c r="AC3789" s="5"/>
      <c r="AD3789" s="5"/>
      <c r="AE3789" s="5"/>
      <c r="AF3789" s="5"/>
      <c r="AG3789" s="5"/>
      <c r="AH3789" s="5"/>
      <c r="AI3789" s="5"/>
      <c r="AJ3789" s="5"/>
      <c r="AK3789" s="5"/>
      <c r="AL3789" s="5"/>
      <c r="AM3789" s="5"/>
      <c r="AN3789" s="5"/>
      <c r="AO3789" s="5"/>
      <c r="AP3789" s="5"/>
      <c r="AQ3789" s="5"/>
      <c r="AR3789" s="5"/>
      <c r="AS3789" s="5"/>
      <c r="AT3789" s="5"/>
      <c r="AU3789" s="5"/>
      <c r="AV3789" s="28"/>
      <c r="AW3789" s="28"/>
    </row>
    <row r="3790" spans="2:49" ht="15.6" x14ac:dyDescent="0.3">
      <c r="B3790" s="9"/>
      <c r="C3790" s="9"/>
      <c r="D3790" s="9"/>
      <c r="E3790" s="9"/>
      <c r="F3790" s="9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  <c r="U3790" s="5"/>
      <c r="V3790" s="5"/>
      <c r="W3790" s="5"/>
      <c r="X3790" s="5"/>
      <c r="Y3790" s="5"/>
      <c r="Z3790" s="5"/>
      <c r="AA3790" s="5"/>
      <c r="AB3790" s="5"/>
      <c r="AC3790" s="5"/>
      <c r="AD3790" s="5"/>
      <c r="AE3790" s="5"/>
      <c r="AF3790" s="5"/>
      <c r="AG3790" s="5"/>
      <c r="AH3790" s="5"/>
      <c r="AI3790" s="5"/>
      <c r="AJ3790" s="5"/>
      <c r="AK3790" s="5"/>
      <c r="AL3790" s="5"/>
      <c r="AM3790" s="5"/>
      <c r="AN3790" s="5"/>
      <c r="AO3790" s="5"/>
      <c r="AP3790" s="5"/>
      <c r="AQ3790" s="5"/>
      <c r="AR3790" s="5"/>
      <c r="AS3790" s="5"/>
      <c r="AT3790" s="5"/>
      <c r="AU3790" s="5"/>
      <c r="AV3790" s="28"/>
      <c r="AW3790" s="28"/>
    </row>
    <row r="3791" spans="2:49" ht="15.6" x14ac:dyDescent="0.3">
      <c r="B3791" s="9"/>
      <c r="C3791" s="9"/>
      <c r="D3791" s="9"/>
      <c r="E3791" s="9"/>
      <c r="F3791" s="9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  <c r="U3791" s="5"/>
      <c r="V3791" s="5"/>
      <c r="W3791" s="5"/>
      <c r="X3791" s="5"/>
      <c r="Y3791" s="5"/>
      <c r="Z3791" s="5"/>
      <c r="AA3791" s="5"/>
      <c r="AB3791" s="5"/>
      <c r="AC3791" s="5"/>
      <c r="AD3791" s="5"/>
      <c r="AE3791" s="5"/>
      <c r="AF3791" s="5"/>
      <c r="AG3791" s="5"/>
      <c r="AH3791" s="5"/>
      <c r="AI3791" s="5"/>
      <c r="AJ3791" s="5"/>
      <c r="AK3791" s="5"/>
      <c r="AL3791" s="5"/>
      <c r="AM3791" s="5"/>
      <c r="AN3791" s="5"/>
      <c r="AO3791" s="5"/>
      <c r="AP3791" s="5"/>
      <c r="AQ3791" s="5"/>
      <c r="AR3791" s="5"/>
      <c r="AS3791" s="5"/>
      <c r="AT3791" s="5"/>
      <c r="AU3791" s="5"/>
      <c r="AV3791" s="28"/>
      <c r="AW3791" s="28"/>
    </row>
    <row r="3792" spans="2:49" ht="15.6" x14ac:dyDescent="0.3">
      <c r="B3792" s="9"/>
      <c r="C3792" s="9"/>
      <c r="D3792" s="9"/>
      <c r="E3792" s="9"/>
      <c r="F3792" s="9"/>
      <c r="G3792" s="5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5"/>
      <c r="U3792" s="5"/>
      <c r="V3792" s="5"/>
      <c r="W3792" s="5"/>
      <c r="X3792" s="5"/>
      <c r="Y3792" s="5"/>
      <c r="Z3792" s="5"/>
      <c r="AA3792" s="5"/>
      <c r="AB3792" s="5"/>
      <c r="AC3792" s="5"/>
      <c r="AD3792" s="5"/>
      <c r="AE3792" s="5"/>
      <c r="AF3792" s="5"/>
      <c r="AG3792" s="5"/>
      <c r="AH3792" s="5"/>
      <c r="AI3792" s="5"/>
      <c r="AJ3792" s="5"/>
      <c r="AK3792" s="5"/>
      <c r="AL3792" s="5"/>
      <c r="AM3792" s="5"/>
      <c r="AN3792" s="5"/>
      <c r="AO3792" s="5"/>
      <c r="AP3792" s="5"/>
      <c r="AQ3792" s="5"/>
      <c r="AR3792" s="5"/>
      <c r="AS3792" s="5"/>
      <c r="AT3792" s="5"/>
      <c r="AU3792" s="5"/>
      <c r="AV3792" s="28"/>
      <c r="AW3792" s="28"/>
    </row>
    <row r="3793" spans="2:49" ht="15.6" x14ac:dyDescent="0.3">
      <c r="B3793" s="9"/>
      <c r="C3793" s="9"/>
      <c r="D3793" s="9"/>
      <c r="E3793" s="9"/>
      <c r="F3793" s="9"/>
      <c r="G3793" s="5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5"/>
      <c r="U3793" s="5"/>
      <c r="V3793" s="5"/>
      <c r="W3793" s="5"/>
      <c r="X3793" s="5"/>
      <c r="Y3793" s="5"/>
      <c r="Z3793" s="5"/>
      <c r="AA3793" s="5"/>
      <c r="AB3793" s="5"/>
      <c r="AC3793" s="5"/>
      <c r="AD3793" s="5"/>
      <c r="AE3793" s="5"/>
      <c r="AF3793" s="5"/>
      <c r="AG3793" s="5"/>
      <c r="AH3793" s="5"/>
      <c r="AI3793" s="5"/>
      <c r="AJ3793" s="5"/>
      <c r="AK3793" s="5"/>
      <c r="AL3793" s="5"/>
      <c r="AM3793" s="5"/>
      <c r="AN3793" s="5"/>
      <c r="AO3793" s="5"/>
      <c r="AP3793" s="5"/>
      <c r="AQ3793" s="5"/>
      <c r="AR3793" s="5"/>
      <c r="AS3793" s="5"/>
      <c r="AT3793" s="5"/>
      <c r="AU3793" s="5"/>
      <c r="AV3793" s="28"/>
      <c r="AW3793" s="28"/>
    </row>
    <row r="3794" spans="2:49" ht="15.6" x14ac:dyDescent="0.3">
      <c r="B3794" s="9"/>
      <c r="C3794" s="9"/>
      <c r="D3794" s="9"/>
      <c r="E3794" s="9"/>
      <c r="F3794" s="9"/>
      <c r="G3794" s="5"/>
      <c r="H3794" s="5"/>
      <c r="I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5"/>
      <c r="U3794" s="5"/>
      <c r="V3794" s="5"/>
      <c r="W3794" s="5"/>
      <c r="X3794" s="5"/>
      <c r="Y3794" s="5"/>
      <c r="Z3794" s="5"/>
      <c r="AA3794" s="5"/>
      <c r="AB3794" s="5"/>
      <c r="AC3794" s="5"/>
      <c r="AD3794" s="5"/>
      <c r="AE3794" s="5"/>
      <c r="AF3794" s="5"/>
      <c r="AG3794" s="5"/>
      <c r="AH3794" s="5"/>
      <c r="AI3794" s="5"/>
      <c r="AJ3794" s="5"/>
      <c r="AK3794" s="5"/>
      <c r="AL3794" s="5"/>
      <c r="AM3794" s="5"/>
      <c r="AN3794" s="5"/>
      <c r="AO3794" s="5"/>
      <c r="AP3794" s="5"/>
      <c r="AQ3794" s="5"/>
      <c r="AR3794" s="5"/>
      <c r="AS3794" s="5"/>
      <c r="AT3794" s="5"/>
      <c r="AU3794" s="5"/>
      <c r="AV3794" s="28"/>
      <c r="AW3794" s="28"/>
    </row>
    <row r="3795" spans="2:49" ht="15.6" x14ac:dyDescent="0.3">
      <c r="B3795" s="9"/>
      <c r="C3795" s="9"/>
      <c r="D3795" s="9"/>
      <c r="E3795" s="9"/>
      <c r="F3795" s="9"/>
      <c r="G3795" s="5"/>
      <c r="H3795" s="5"/>
      <c r="I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5"/>
      <c r="U3795" s="5"/>
      <c r="V3795" s="5"/>
      <c r="W3795" s="5"/>
      <c r="X3795" s="5"/>
      <c r="Y3795" s="5"/>
      <c r="Z3795" s="5"/>
      <c r="AA3795" s="5"/>
      <c r="AB3795" s="5"/>
      <c r="AC3795" s="5"/>
      <c r="AD3795" s="5"/>
      <c r="AE3795" s="5"/>
      <c r="AF3795" s="5"/>
      <c r="AG3795" s="5"/>
      <c r="AH3795" s="5"/>
      <c r="AI3795" s="5"/>
      <c r="AJ3795" s="5"/>
      <c r="AK3795" s="5"/>
      <c r="AL3795" s="5"/>
      <c r="AM3795" s="5"/>
      <c r="AN3795" s="5"/>
      <c r="AO3795" s="5"/>
      <c r="AP3795" s="5"/>
      <c r="AQ3795" s="5"/>
      <c r="AR3795" s="5"/>
      <c r="AS3795" s="5"/>
      <c r="AT3795" s="5"/>
      <c r="AU3795" s="5"/>
      <c r="AV3795" s="28"/>
      <c r="AW3795" s="28"/>
    </row>
    <row r="3796" spans="2:49" ht="15.6" x14ac:dyDescent="0.3">
      <c r="B3796" s="9"/>
      <c r="C3796" s="9"/>
      <c r="D3796" s="9"/>
      <c r="E3796" s="9"/>
      <c r="F3796" s="9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5"/>
      <c r="U3796" s="5"/>
      <c r="V3796" s="5"/>
      <c r="W3796" s="5"/>
      <c r="X3796" s="5"/>
      <c r="Y3796" s="5"/>
      <c r="Z3796" s="5"/>
      <c r="AA3796" s="5"/>
      <c r="AB3796" s="5"/>
      <c r="AC3796" s="5"/>
      <c r="AD3796" s="5"/>
      <c r="AE3796" s="5"/>
      <c r="AF3796" s="5"/>
      <c r="AG3796" s="5"/>
      <c r="AH3796" s="5"/>
      <c r="AI3796" s="5"/>
      <c r="AJ3796" s="5"/>
      <c r="AK3796" s="5"/>
      <c r="AL3796" s="5"/>
      <c r="AM3796" s="5"/>
      <c r="AN3796" s="5"/>
      <c r="AO3796" s="5"/>
      <c r="AP3796" s="5"/>
      <c r="AQ3796" s="5"/>
      <c r="AR3796" s="5"/>
      <c r="AS3796" s="5"/>
      <c r="AT3796" s="5"/>
      <c r="AU3796" s="5"/>
      <c r="AV3796" s="28"/>
      <c r="AW3796" s="28"/>
    </row>
    <row r="3797" spans="2:49" ht="15.6" x14ac:dyDescent="0.3">
      <c r="B3797" s="9"/>
      <c r="C3797" s="9"/>
      <c r="D3797" s="9"/>
      <c r="E3797" s="9"/>
      <c r="F3797" s="9"/>
      <c r="G3797" s="5"/>
      <c r="H3797" s="5"/>
      <c r="I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5"/>
      <c r="U3797" s="5"/>
      <c r="V3797" s="5"/>
      <c r="W3797" s="5"/>
      <c r="X3797" s="5"/>
      <c r="Y3797" s="5"/>
      <c r="Z3797" s="5"/>
      <c r="AA3797" s="5"/>
      <c r="AB3797" s="5"/>
      <c r="AC3797" s="5"/>
      <c r="AD3797" s="5"/>
      <c r="AE3797" s="5"/>
      <c r="AF3797" s="5"/>
      <c r="AG3797" s="5"/>
      <c r="AH3797" s="5"/>
      <c r="AI3797" s="5"/>
      <c r="AJ3797" s="5"/>
      <c r="AK3797" s="5"/>
      <c r="AL3797" s="5"/>
      <c r="AM3797" s="5"/>
      <c r="AN3797" s="5"/>
      <c r="AO3797" s="5"/>
      <c r="AP3797" s="5"/>
      <c r="AQ3797" s="5"/>
      <c r="AR3797" s="5"/>
      <c r="AS3797" s="5"/>
      <c r="AT3797" s="5"/>
      <c r="AU3797" s="5"/>
      <c r="AV3797" s="28"/>
      <c r="AW3797" s="28"/>
    </row>
    <row r="3798" spans="2:49" ht="15.6" x14ac:dyDescent="0.3">
      <c r="B3798" s="9"/>
      <c r="C3798" s="9"/>
      <c r="D3798" s="9"/>
      <c r="E3798" s="9"/>
      <c r="F3798" s="9"/>
      <c r="G3798" s="5"/>
      <c r="H3798" s="5"/>
      <c r="I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5"/>
      <c r="U3798" s="5"/>
      <c r="V3798" s="5"/>
      <c r="W3798" s="5"/>
      <c r="X3798" s="5"/>
      <c r="Y3798" s="5"/>
      <c r="Z3798" s="5"/>
      <c r="AA3798" s="5"/>
      <c r="AB3798" s="5"/>
      <c r="AC3798" s="5"/>
      <c r="AD3798" s="5"/>
      <c r="AE3798" s="5"/>
      <c r="AF3798" s="5"/>
      <c r="AG3798" s="5"/>
      <c r="AH3798" s="5"/>
      <c r="AI3798" s="5"/>
      <c r="AJ3798" s="5"/>
      <c r="AK3798" s="5"/>
      <c r="AL3798" s="5"/>
      <c r="AM3798" s="5"/>
      <c r="AN3798" s="5"/>
      <c r="AO3798" s="5"/>
      <c r="AP3798" s="5"/>
      <c r="AQ3798" s="5"/>
      <c r="AR3798" s="5"/>
      <c r="AS3798" s="5"/>
      <c r="AT3798" s="5"/>
      <c r="AU3798" s="5"/>
      <c r="AV3798" s="28"/>
      <c r="AW3798" s="28"/>
    </row>
    <row r="3799" spans="2:49" ht="15.6" x14ac:dyDescent="0.3">
      <c r="B3799" s="9"/>
      <c r="C3799" s="9"/>
      <c r="D3799" s="9"/>
      <c r="E3799" s="9"/>
      <c r="F3799" s="9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5"/>
      <c r="U3799" s="5"/>
      <c r="V3799" s="5"/>
      <c r="W3799" s="5"/>
      <c r="X3799" s="5"/>
      <c r="Y3799" s="5"/>
      <c r="Z3799" s="5"/>
      <c r="AA3799" s="5"/>
      <c r="AB3799" s="5"/>
      <c r="AC3799" s="5"/>
      <c r="AD3799" s="5"/>
      <c r="AE3799" s="5"/>
      <c r="AF3799" s="5"/>
      <c r="AG3799" s="5"/>
      <c r="AH3799" s="5"/>
      <c r="AI3799" s="5"/>
      <c r="AJ3799" s="5"/>
      <c r="AK3799" s="5"/>
      <c r="AL3799" s="5"/>
      <c r="AM3799" s="5"/>
      <c r="AN3799" s="5"/>
      <c r="AO3799" s="5"/>
      <c r="AP3799" s="5"/>
      <c r="AQ3799" s="5"/>
      <c r="AR3799" s="5"/>
      <c r="AS3799" s="5"/>
      <c r="AT3799" s="5"/>
      <c r="AU3799" s="5"/>
      <c r="AV3799" s="28"/>
      <c r="AW3799" s="28"/>
    </row>
    <row r="3800" spans="2:49" ht="15.6" x14ac:dyDescent="0.3">
      <c r="B3800" s="9"/>
      <c r="C3800" s="9"/>
      <c r="D3800" s="9"/>
      <c r="E3800" s="9"/>
      <c r="F3800" s="9"/>
      <c r="G3800" s="5"/>
      <c r="H3800" s="5"/>
      <c r="I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5"/>
      <c r="U3800" s="5"/>
      <c r="V3800" s="5"/>
      <c r="W3800" s="5"/>
      <c r="X3800" s="5"/>
      <c r="Y3800" s="5"/>
      <c r="Z3800" s="5"/>
      <c r="AA3800" s="5"/>
      <c r="AB3800" s="5"/>
      <c r="AC3800" s="5"/>
      <c r="AD3800" s="5"/>
      <c r="AE3800" s="5"/>
      <c r="AF3800" s="5"/>
      <c r="AG3800" s="5"/>
      <c r="AH3800" s="5"/>
      <c r="AI3800" s="5"/>
      <c r="AJ3800" s="5"/>
      <c r="AK3800" s="5"/>
      <c r="AL3800" s="5"/>
      <c r="AM3800" s="5"/>
      <c r="AN3800" s="5"/>
      <c r="AO3800" s="5"/>
      <c r="AP3800" s="5"/>
      <c r="AQ3800" s="5"/>
      <c r="AR3800" s="5"/>
      <c r="AS3800" s="5"/>
      <c r="AT3800" s="5"/>
      <c r="AU3800" s="5"/>
      <c r="AV3800" s="28"/>
      <c r="AW3800" s="28"/>
    </row>
    <row r="3801" spans="2:49" ht="15.6" x14ac:dyDescent="0.3">
      <c r="B3801" s="9"/>
      <c r="C3801" s="9"/>
      <c r="D3801" s="9"/>
      <c r="E3801" s="9"/>
      <c r="F3801" s="9"/>
      <c r="G3801" s="5"/>
      <c r="H3801" s="5"/>
      <c r="I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5"/>
      <c r="U3801" s="5"/>
      <c r="V3801" s="5"/>
      <c r="W3801" s="5"/>
      <c r="X3801" s="5"/>
      <c r="Y3801" s="5"/>
      <c r="Z3801" s="5"/>
      <c r="AA3801" s="5"/>
      <c r="AB3801" s="5"/>
      <c r="AC3801" s="5"/>
      <c r="AD3801" s="5"/>
      <c r="AE3801" s="5"/>
      <c r="AF3801" s="5"/>
      <c r="AG3801" s="5"/>
      <c r="AH3801" s="5"/>
      <c r="AI3801" s="5"/>
      <c r="AJ3801" s="5"/>
      <c r="AK3801" s="5"/>
      <c r="AL3801" s="5"/>
      <c r="AM3801" s="5"/>
      <c r="AN3801" s="5"/>
      <c r="AO3801" s="5"/>
      <c r="AP3801" s="5"/>
      <c r="AQ3801" s="5"/>
      <c r="AR3801" s="5"/>
      <c r="AS3801" s="5"/>
      <c r="AT3801" s="5"/>
      <c r="AU3801" s="5"/>
      <c r="AV3801" s="28"/>
      <c r="AW3801" s="28"/>
    </row>
    <row r="3802" spans="2:49" ht="15.6" x14ac:dyDescent="0.3">
      <c r="B3802" s="9"/>
      <c r="C3802" s="9"/>
      <c r="D3802" s="9"/>
      <c r="E3802" s="9"/>
      <c r="F3802" s="9"/>
      <c r="G3802" s="5"/>
      <c r="H3802" s="5"/>
      <c r="I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5"/>
      <c r="U3802" s="5"/>
      <c r="V3802" s="5"/>
      <c r="W3802" s="5"/>
      <c r="X3802" s="5"/>
      <c r="Y3802" s="5"/>
      <c r="Z3802" s="5"/>
      <c r="AA3802" s="5"/>
      <c r="AB3802" s="5"/>
      <c r="AC3802" s="5"/>
      <c r="AD3802" s="5"/>
      <c r="AE3802" s="5"/>
      <c r="AF3802" s="5"/>
      <c r="AG3802" s="5"/>
      <c r="AH3802" s="5"/>
      <c r="AI3802" s="5"/>
      <c r="AJ3802" s="5"/>
      <c r="AK3802" s="5"/>
      <c r="AL3802" s="5"/>
      <c r="AM3802" s="5"/>
      <c r="AN3802" s="5"/>
      <c r="AO3802" s="5"/>
      <c r="AP3802" s="5"/>
      <c r="AQ3802" s="5"/>
      <c r="AR3802" s="5"/>
      <c r="AS3802" s="5"/>
      <c r="AT3802" s="5"/>
      <c r="AU3802" s="5"/>
      <c r="AV3802" s="28"/>
      <c r="AW3802" s="28"/>
    </row>
    <row r="3803" spans="2:49" ht="15.6" x14ac:dyDescent="0.3">
      <c r="B3803" s="9"/>
      <c r="C3803" s="9"/>
      <c r="D3803" s="9"/>
      <c r="E3803" s="9"/>
      <c r="F3803" s="9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5"/>
      <c r="U3803" s="5"/>
      <c r="V3803" s="5"/>
      <c r="W3803" s="5"/>
      <c r="X3803" s="5"/>
      <c r="Y3803" s="5"/>
      <c r="Z3803" s="5"/>
      <c r="AA3803" s="5"/>
      <c r="AB3803" s="5"/>
      <c r="AC3803" s="5"/>
      <c r="AD3803" s="5"/>
      <c r="AE3803" s="5"/>
      <c r="AF3803" s="5"/>
      <c r="AG3803" s="5"/>
      <c r="AH3803" s="5"/>
      <c r="AI3803" s="5"/>
      <c r="AJ3803" s="5"/>
      <c r="AK3803" s="5"/>
      <c r="AL3803" s="5"/>
      <c r="AM3803" s="5"/>
      <c r="AN3803" s="5"/>
      <c r="AO3803" s="5"/>
      <c r="AP3803" s="5"/>
      <c r="AQ3803" s="5"/>
      <c r="AR3803" s="5"/>
      <c r="AS3803" s="5"/>
      <c r="AT3803" s="5"/>
      <c r="AU3803" s="5"/>
      <c r="AV3803" s="28"/>
      <c r="AW3803" s="28"/>
    </row>
    <row r="3804" spans="2:49" ht="15.6" x14ac:dyDescent="0.3">
      <c r="B3804" s="9"/>
      <c r="C3804" s="9"/>
      <c r="D3804" s="9"/>
      <c r="E3804" s="9"/>
      <c r="F3804" s="9"/>
      <c r="G3804" s="5"/>
      <c r="H3804" s="5"/>
      <c r="I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5"/>
      <c r="U3804" s="5"/>
      <c r="V3804" s="5"/>
      <c r="W3804" s="5"/>
      <c r="X3804" s="5"/>
      <c r="Y3804" s="5"/>
      <c r="Z3804" s="5"/>
      <c r="AA3804" s="5"/>
      <c r="AB3804" s="5"/>
      <c r="AC3804" s="5"/>
      <c r="AD3804" s="5"/>
      <c r="AE3804" s="5"/>
      <c r="AF3804" s="5"/>
      <c r="AG3804" s="5"/>
      <c r="AH3804" s="5"/>
      <c r="AI3804" s="5"/>
      <c r="AJ3804" s="5"/>
      <c r="AK3804" s="5"/>
      <c r="AL3804" s="5"/>
      <c r="AM3804" s="5"/>
      <c r="AN3804" s="5"/>
      <c r="AO3804" s="5"/>
      <c r="AP3804" s="5"/>
      <c r="AQ3804" s="5"/>
      <c r="AR3804" s="5"/>
      <c r="AS3804" s="5"/>
      <c r="AT3804" s="5"/>
      <c r="AU3804" s="5"/>
      <c r="AV3804" s="28"/>
      <c r="AW3804" s="28"/>
    </row>
    <row r="3805" spans="2:49" ht="15.6" x14ac:dyDescent="0.3">
      <c r="B3805" s="9"/>
      <c r="C3805" s="9"/>
      <c r="D3805" s="9"/>
      <c r="E3805" s="9"/>
      <c r="F3805" s="9"/>
      <c r="G3805" s="5"/>
      <c r="H3805" s="5"/>
      <c r="I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5"/>
      <c r="U3805" s="5"/>
      <c r="V3805" s="5"/>
      <c r="W3805" s="5"/>
      <c r="X3805" s="5"/>
      <c r="Y3805" s="5"/>
      <c r="Z3805" s="5"/>
      <c r="AA3805" s="5"/>
      <c r="AB3805" s="5"/>
      <c r="AC3805" s="5"/>
      <c r="AD3805" s="5"/>
      <c r="AE3805" s="5"/>
      <c r="AF3805" s="5"/>
      <c r="AG3805" s="5"/>
      <c r="AH3805" s="5"/>
      <c r="AI3805" s="5"/>
      <c r="AJ3805" s="5"/>
      <c r="AK3805" s="5"/>
      <c r="AL3805" s="5"/>
      <c r="AM3805" s="5"/>
      <c r="AN3805" s="5"/>
      <c r="AO3805" s="5"/>
      <c r="AP3805" s="5"/>
      <c r="AQ3805" s="5"/>
      <c r="AR3805" s="5"/>
      <c r="AS3805" s="5"/>
      <c r="AT3805" s="5"/>
      <c r="AU3805" s="5"/>
      <c r="AV3805" s="28"/>
      <c r="AW3805" s="28"/>
    </row>
    <row r="3806" spans="2:49" ht="15.6" x14ac:dyDescent="0.3">
      <c r="B3806" s="9"/>
      <c r="C3806" s="9"/>
      <c r="D3806" s="9"/>
      <c r="E3806" s="9"/>
      <c r="F3806" s="9"/>
      <c r="G3806" s="5"/>
      <c r="H3806" s="5"/>
      <c r="I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5"/>
      <c r="U3806" s="5"/>
      <c r="V3806" s="5"/>
      <c r="W3806" s="5"/>
      <c r="X3806" s="5"/>
      <c r="Y3806" s="5"/>
      <c r="Z3806" s="5"/>
      <c r="AA3806" s="5"/>
      <c r="AB3806" s="5"/>
      <c r="AC3806" s="5"/>
      <c r="AD3806" s="5"/>
      <c r="AE3806" s="5"/>
      <c r="AF3806" s="5"/>
      <c r="AG3806" s="5"/>
      <c r="AH3806" s="5"/>
      <c r="AI3806" s="5"/>
      <c r="AJ3806" s="5"/>
      <c r="AK3806" s="5"/>
      <c r="AL3806" s="5"/>
      <c r="AM3806" s="5"/>
      <c r="AN3806" s="5"/>
      <c r="AO3806" s="5"/>
      <c r="AP3806" s="5"/>
      <c r="AQ3806" s="5"/>
      <c r="AR3806" s="5"/>
      <c r="AS3806" s="5"/>
      <c r="AT3806" s="5"/>
      <c r="AU3806" s="5"/>
      <c r="AV3806" s="28"/>
      <c r="AW3806" s="28"/>
    </row>
    <row r="3807" spans="2:49" ht="15.6" x14ac:dyDescent="0.3">
      <c r="B3807" s="9"/>
      <c r="C3807" s="9"/>
      <c r="D3807" s="9"/>
      <c r="E3807" s="9"/>
      <c r="F3807" s="9"/>
      <c r="G3807" s="5"/>
      <c r="H3807" s="5"/>
      <c r="I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5"/>
      <c r="U3807" s="5"/>
      <c r="V3807" s="5"/>
      <c r="W3807" s="5"/>
      <c r="X3807" s="5"/>
      <c r="Y3807" s="5"/>
      <c r="Z3807" s="5"/>
      <c r="AA3807" s="5"/>
      <c r="AB3807" s="5"/>
      <c r="AC3807" s="5"/>
      <c r="AD3807" s="5"/>
      <c r="AE3807" s="5"/>
      <c r="AF3807" s="5"/>
      <c r="AG3807" s="5"/>
      <c r="AH3807" s="5"/>
      <c r="AI3807" s="5"/>
      <c r="AJ3807" s="5"/>
      <c r="AK3807" s="5"/>
      <c r="AL3807" s="5"/>
      <c r="AM3807" s="5"/>
      <c r="AN3807" s="5"/>
      <c r="AO3807" s="5"/>
      <c r="AP3807" s="5"/>
      <c r="AQ3807" s="5"/>
      <c r="AR3807" s="5"/>
      <c r="AS3807" s="5"/>
      <c r="AT3807" s="5"/>
      <c r="AU3807" s="5"/>
      <c r="AV3807" s="28"/>
      <c r="AW3807" s="28"/>
    </row>
    <row r="3808" spans="2:49" ht="15.6" x14ac:dyDescent="0.3">
      <c r="B3808" s="9"/>
      <c r="C3808" s="9"/>
      <c r="D3808" s="9"/>
      <c r="E3808" s="9"/>
      <c r="F3808" s="9"/>
      <c r="G3808" s="5"/>
      <c r="H3808" s="5"/>
      <c r="I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5"/>
      <c r="U3808" s="5"/>
      <c r="V3808" s="5"/>
      <c r="W3808" s="5"/>
      <c r="X3808" s="5"/>
      <c r="Y3808" s="5"/>
      <c r="Z3808" s="5"/>
      <c r="AA3808" s="5"/>
      <c r="AB3808" s="5"/>
      <c r="AC3808" s="5"/>
      <c r="AD3808" s="5"/>
      <c r="AE3808" s="5"/>
      <c r="AF3808" s="5"/>
      <c r="AG3808" s="5"/>
      <c r="AH3808" s="5"/>
      <c r="AI3808" s="5"/>
      <c r="AJ3808" s="5"/>
      <c r="AK3808" s="5"/>
      <c r="AL3808" s="5"/>
      <c r="AM3808" s="5"/>
      <c r="AN3808" s="5"/>
      <c r="AO3808" s="5"/>
      <c r="AP3808" s="5"/>
      <c r="AQ3808" s="5"/>
      <c r="AR3808" s="5"/>
      <c r="AS3808" s="5"/>
      <c r="AT3808" s="5"/>
      <c r="AU3808" s="5"/>
      <c r="AV3808" s="28"/>
      <c r="AW3808" s="28"/>
    </row>
    <row r="3809" spans="2:49" ht="15.6" x14ac:dyDescent="0.3">
      <c r="B3809" s="9"/>
      <c r="C3809" s="9"/>
      <c r="D3809" s="9"/>
      <c r="E3809" s="9"/>
      <c r="F3809" s="9"/>
      <c r="G3809" s="5"/>
      <c r="H3809" s="5"/>
      <c r="I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5"/>
      <c r="U3809" s="5"/>
      <c r="V3809" s="5"/>
      <c r="W3809" s="5"/>
      <c r="X3809" s="5"/>
      <c r="Y3809" s="5"/>
      <c r="Z3809" s="5"/>
      <c r="AA3809" s="5"/>
      <c r="AB3809" s="5"/>
      <c r="AC3809" s="5"/>
      <c r="AD3809" s="5"/>
      <c r="AE3809" s="5"/>
      <c r="AF3809" s="5"/>
      <c r="AG3809" s="5"/>
      <c r="AH3809" s="5"/>
      <c r="AI3809" s="5"/>
      <c r="AJ3809" s="5"/>
      <c r="AK3809" s="5"/>
      <c r="AL3809" s="5"/>
      <c r="AM3809" s="5"/>
      <c r="AN3809" s="5"/>
      <c r="AO3809" s="5"/>
      <c r="AP3809" s="5"/>
      <c r="AQ3809" s="5"/>
      <c r="AR3809" s="5"/>
      <c r="AS3809" s="5"/>
      <c r="AT3809" s="5"/>
      <c r="AU3809" s="5"/>
      <c r="AV3809" s="28"/>
      <c r="AW3809" s="28"/>
    </row>
    <row r="3810" spans="2:49" ht="15.6" x14ac:dyDescent="0.3">
      <c r="B3810" s="9"/>
      <c r="C3810" s="9"/>
      <c r="D3810" s="9"/>
      <c r="E3810" s="9"/>
      <c r="F3810" s="9"/>
      <c r="G3810" s="5"/>
      <c r="H3810" s="5"/>
      <c r="I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5"/>
      <c r="U3810" s="5"/>
      <c r="V3810" s="5"/>
      <c r="W3810" s="5"/>
      <c r="X3810" s="5"/>
      <c r="Y3810" s="5"/>
      <c r="Z3810" s="5"/>
      <c r="AA3810" s="5"/>
      <c r="AB3810" s="5"/>
      <c r="AC3810" s="5"/>
      <c r="AD3810" s="5"/>
      <c r="AE3810" s="5"/>
      <c r="AF3810" s="5"/>
      <c r="AG3810" s="5"/>
      <c r="AH3810" s="5"/>
      <c r="AI3810" s="5"/>
      <c r="AJ3810" s="5"/>
      <c r="AK3810" s="5"/>
      <c r="AL3810" s="5"/>
      <c r="AM3810" s="5"/>
      <c r="AN3810" s="5"/>
      <c r="AO3810" s="5"/>
      <c r="AP3810" s="5"/>
      <c r="AQ3810" s="5"/>
      <c r="AR3810" s="5"/>
      <c r="AS3810" s="5"/>
      <c r="AT3810" s="5"/>
      <c r="AU3810" s="5"/>
      <c r="AV3810" s="28"/>
      <c r="AW3810" s="28"/>
    </row>
    <row r="3811" spans="2:49" ht="15.6" x14ac:dyDescent="0.3">
      <c r="B3811" s="9"/>
      <c r="C3811" s="9"/>
      <c r="D3811" s="9"/>
      <c r="E3811" s="9"/>
      <c r="F3811" s="9"/>
      <c r="G3811" s="5"/>
      <c r="H3811" s="5"/>
      <c r="I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5"/>
      <c r="U3811" s="5"/>
      <c r="V3811" s="5"/>
      <c r="W3811" s="5"/>
      <c r="X3811" s="5"/>
      <c r="Y3811" s="5"/>
      <c r="Z3811" s="5"/>
      <c r="AA3811" s="5"/>
      <c r="AB3811" s="5"/>
      <c r="AC3811" s="5"/>
      <c r="AD3811" s="5"/>
      <c r="AE3811" s="5"/>
      <c r="AF3811" s="5"/>
      <c r="AG3811" s="5"/>
      <c r="AH3811" s="5"/>
      <c r="AI3811" s="5"/>
      <c r="AJ3811" s="5"/>
      <c r="AK3811" s="5"/>
      <c r="AL3811" s="5"/>
      <c r="AM3811" s="5"/>
      <c r="AN3811" s="5"/>
      <c r="AO3811" s="5"/>
      <c r="AP3811" s="5"/>
      <c r="AQ3811" s="5"/>
      <c r="AR3811" s="5"/>
      <c r="AS3811" s="5"/>
      <c r="AT3811" s="5"/>
      <c r="AU3811" s="5"/>
      <c r="AV3811" s="28"/>
      <c r="AW3811" s="28"/>
    </row>
    <row r="3812" spans="2:49" ht="15.6" x14ac:dyDescent="0.3">
      <c r="B3812" s="9"/>
      <c r="C3812" s="9"/>
      <c r="D3812" s="9"/>
      <c r="E3812" s="9"/>
      <c r="F3812" s="9"/>
      <c r="G3812" s="5"/>
      <c r="H3812" s="5"/>
      <c r="I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5"/>
      <c r="U3812" s="5"/>
      <c r="V3812" s="5"/>
      <c r="W3812" s="5"/>
      <c r="X3812" s="5"/>
      <c r="Y3812" s="5"/>
      <c r="Z3812" s="5"/>
      <c r="AA3812" s="5"/>
      <c r="AB3812" s="5"/>
      <c r="AC3812" s="5"/>
      <c r="AD3812" s="5"/>
      <c r="AE3812" s="5"/>
      <c r="AF3812" s="5"/>
      <c r="AG3812" s="5"/>
      <c r="AH3812" s="5"/>
      <c r="AI3812" s="5"/>
      <c r="AJ3812" s="5"/>
      <c r="AK3812" s="5"/>
      <c r="AL3812" s="5"/>
      <c r="AM3812" s="5"/>
      <c r="AN3812" s="5"/>
      <c r="AO3812" s="5"/>
      <c r="AP3812" s="5"/>
      <c r="AQ3812" s="5"/>
      <c r="AR3812" s="5"/>
      <c r="AS3812" s="5"/>
      <c r="AT3812" s="5"/>
      <c r="AU3812" s="5"/>
      <c r="AV3812" s="28"/>
      <c r="AW3812" s="28"/>
    </row>
    <row r="3813" spans="2:49" ht="15.6" x14ac:dyDescent="0.3">
      <c r="B3813" s="9"/>
      <c r="C3813" s="9"/>
      <c r="D3813" s="9"/>
      <c r="E3813" s="9"/>
      <c r="F3813" s="9"/>
      <c r="G3813" s="5"/>
      <c r="H3813" s="5"/>
      <c r="I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5"/>
      <c r="U3813" s="5"/>
      <c r="V3813" s="5"/>
      <c r="W3813" s="5"/>
      <c r="X3813" s="5"/>
      <c r="Y3813" s="5"/>
      <c r="Z3813" s="5"/>
      <c r="AA3813" s="5"/>
      <c r="AB3813" s="5"/>
      <c r="AC3813" s="5"/>
      <c r="AD3813" s="5"/>
      <c r="AE3813" s="5"/>
      <c r="AF3813" s="5"/>
      <c r="AG3813" s="5"/>
      <c r="AH3813" s="5"/>
      <c r="AI3813" s="5"/>
      <c r="AJ3813" s="5"/>
      <c r="AK3813" s="5"/>
      <c r="AL3813" s="5"/>
      <c r="AM3813" s="5"/>
      <c r="AN3813" s="5"/>
      <c r="AO3813" s="5"/>
      <c r="AP3813" s="5"/>
      <c r="AQ3813" s="5"/>
      <c r="AR3813" s="5"/>
      <c r="AS3813" s="5"/>
      <c r="AT3813" s="5"/>
      <c r="AU3813" s="5"/>
      <c r="AV3813" s="28"/>
      <c r="AW3813" s="28"/>
    </row>
    <row r="3814" spans="2:49" ht="15.6" x14ac:dyDescent="0.3">
      <c r="B3814" s="9"/>
      <c r="C3814" s="9"/>
      <c r="D3814" s="9"/>
      <c r="E3814" s="9"/>
      <c r="F3814" s="9"/>
      <c r="G3814" s="5"/>
      <c r="H3814" s="5"/>
      <c r="I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5"/>
      <c r="U3814" s="5"/>
      <c r="V3814" s="5"/>
      <c r="W3814" s="5"/>
      <c r="X3814" s="5"/>
      <c r="Y3814" s="5"/>
      <c r="Z3814" s="5"/>
      <c r="AA3814" s="5"/>
      <c r="AB3814" s="5"/>
      <c r="AC3814" s="5"/>
      <c r="AD3814" s="5"/>
      <c r="AE3814" s="5"/>
      <c r="AF3814" s="5"/>
      <c r="AG3814" s="5"/>
      <c r="AH3814" s="5"/>
      <c r="AI3814" s="5"/>
      <c r="AJ3814" s="5"/>
      <c r="AK3814" s="5"/>
      <c r="AL3814" s="5"/>
      <c r="AM3814" s="5"/>
      <c r="AN3814" s="5"/>
      <c r="AO3814" s="5"/>
      <c r="AP3814" s="5"/>
      <c r="AQ3814" s="5"/>
      <c r="AR3814" s="5"/>
      <c r="AS3814" s="5"/>
      <c r="AT3814" s="5"/>
      <c r="AU3814" s="5"/>
      <c r="AV3814" s="28"/>
      <c r="AW3814" s="28"/>
    </row>
    <row r="3815" spans="2:49" ht="15.6" x14ac:dyDescent="0.3">
      <c r="B3815" s="9"/>
      <c r="C3815" s="9"/>
      <c r="D3815" s="9"/>
      <c r="E3815" s="9"/>
      <c r="F3815" s="9"/>
      <c r="G3815" s="5"/>
      <c r="H3815" s="5"/>
      <c r="I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5"/>
      <c r="U3815" s="5"/>
      <c r="V3815" s="5"/>
      <c r="W3815" s="5"/>
      <c r="X3815" s="5"/>
      <c r="Y3815" s="5"/>
      <c r="Z3815" s="5"/>
      <c r="AA3815" s="5"/>
      <c r="AB3815" s="5"/>
      <c r="AC3815" s="5"/>
      <c r="AD3815" s="5"/>
      <c r="AE3815" s="5"/>
      <c r="AF3815" s="5"/>
      <c r="AG3815" s="5"/>
      <c r="AH3815" s="5"/>
      <c r="AI3815" s="5"/>
      <c r="AJ3815" s="5"/>
      <c r="AK3815" s="5"/>
      <c r="AL3815" s="5"/>
      <c r="AM3815" s="5"/>
      <c r="AN3815" s="5"/>
      <c r="AO3815" s="5"/>
      <c r="AP3815" s="5"/>
      <c r="AQ3815" s="5"/>
      <c r="AR3815" s="5"/>
      <c r="AS3815" s="5"/>
      <c r="AT3815" s="5"/>
      <c r="AU3815" s="5"/>
      <c r="AV3815" s="28"/>
      <c r="AW3815" s="28"/>
    </row>
    <row r="3816" spans="2:49" ht="15.6" x14ac:dyDescent="0.3">
      <c r="B3816" s="9"/>
      <c r="C3816" s="9"/>
      <c r="D3816" s="9"/>
      <c r="E3816" s="9"/>
      <c r="F3816" s="9"/>
      <c r="G3816" s="5"/>
      <c r="H3816" s="5"/>
      <c r="I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5"/>
      <c r="U3816" s="5"/>
      <c r="V3816" s="5"/>
      <c r="W3816" s="5"/>
      <c r="X3816" s="5"/>
      <c r="Y3816" s="5"/>
      <c r="Z3816" s="5"/>
      <c r="AA3816" s="5"/>
      <c r="AB3816" s="5"/>
      <c r="AC3816" s="5"/>
      <c r="AD3816" s="5"/>
      <c r="AE3816" s="5"/>
      <c r="AF3816" s="5"/>
      <c r="AG3816" s="5"/>
      <c r="AH3816" s="5"/>
      <c r="AI3816" s="5"/>
      <c r="AJ3816" s="5"/>
      <c r="AK3816" s="5"/>
      <c r="AL3816" s="5"/>
      <c r="AM3816" s="5"/>
      <c r="AN3816" s="5"/>
      <c r="AO3816" s="5"/>
      <c r="AP3816" s="5"/>
      <c r="AQ3816" s="5"/>
      <c r="AR3816" s="5"/>
      <c r="AS3816" s="5"/>
      <c r="AT3816" s="5"/>
      <c r="AU3816" s="5"/>
      <c r="AV3816" s="28"/>
      <c r="AW3816" s="28"/>
    </row>
    <row r="3817" spans="2:49" ht="15.6" x14ac:dyDescent="0.3">
      <c r="B3817" s="9"/>
      <c r="C3817" s="9"/>
      <c r="D3817" s="9"/>
      <c r="E3817" s="9"/>
      <c r="F3817" s="9"/>
      <c r="G3817" s="5"/>
      <c r="H3817" s="5"/>
      <c r="I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5"/>
      <c r="U3817" s="5"/>
      <c r="V3817" s="5"/>
      <c r="W3817" s="5"/>
      <c r="X3817" s="5"/>
      <c r="Y3817" s="5"/>
      <c r="Z3817" s="5"/>
      <c r="AA3817" s="5"/>
      <c r="AB3817" s="5"/>
      <c r="AC3817" s="5"/>
      <c r="AD3817" s="5"/>
      <c r="AE3817" s="5"/>
      <c r="AF3817" s="5"/>
      <c r="AG3817" s="5"/>
      <c r="AH3817" s="5"/>
      <c r="AI3817" s="5"/>
      <c r="AJ3817" s="5"/>
      <c r="AK3817" s="5"/>
      <c r="AL3817" s="5"/>
      <c r="AM3817" s="5"/>
      <c r="AN3817" s="5"/>
      <c r="AO3817" s="5"/>
      <c r="AP3817" s="5"/>
      <c r="AQ3817" s="5"/>
      <c r="AR3817" s="5"/>
      <c r="AS3817" s="5"/>
      <c r="AT3817" s="5"/>
      <c r="AU3817" s="5"/>
      <c r="AV3817" s="28"/>
      <c r="AW3817" s="28"/>
    </row>
    <row r="3818" spans="2:49" ht="15.6" x14ac:dyDescent="0.3">
      <c r="B3818" s="9"/>
      <c r="C3818" s="9"/>
      <c r="D3818" s="9"/>
      <c r="E3818" s="9"/>
      <c r="F3818" s="9"/>
      <c r="G3818" s="5"/>
      <c r="H3818" s="5"/>
      <c r="I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5"/>
      <c r="U3818" s="5"/>
      <c r="V3818" s="5"/>
      <c r="W3818" s="5"/>
      <c r="X3818" s="5"/>
      <c r="Y3818" s="5"/>
      <c r="Z3818" s="5"/>
      <c r="AA3818" s="5"/>
      <c r="AB3818" s="5"/>
      <c r="AC3818" s="5"/>
      <c r="AD3818" s="5"/>
      <c r="AE3818" s="5"/>
      <c r="AF3818" s="5"/>
      <c r="AG3818" s="5"/>
      <c r="AH3818" s="5"/>
      <c r="AI3818" s="5"/>
      <c r="AJ3818" s="5"/>
      <c r="AK3818" s="5"/>
      <c r="AL3818" s="5"/>
      <c r="AM3818" s="5"/>
      <c r="AN3818" s="5"/>
      <c r="AO3818" s="5"/>
      <c r="AP3818" s="5"/>
      <c r="AQ3818" s="5"/>
      <c r="AR3818" s="5"/>
      <c r="AS3818" s="5"/>
      <c r="AT3818" s="5"/>
      <c r="AU3818" s="5"/>
      <c r="AV3818" s="28"/>
      <c r="AW3818" s="28"/>
    </row>
    <row r="3819" spans="2:49" ht="15.6" x14ac:dyDescent="0.3">
      <c r="B3819" s="9"/>
      <c r="C3819" s="9"/>
      <c r="D3819" s="9"/>
      <c r="E3819" s="9"/>
      <c r="F3819" s="9"/>
      <c r="G3819" s="5"/>
      <c r="H3819" s="5"/>
      <c r="I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5"/>
      <c r="U3819" s="5"/>
      <c r="V3819" s="5"/>
      <c r="W3819" s="5"/>
      <c r="X3819" s="5"/>
      <c r="Y3819" s="5"/>
      <c r="Z3819" s="5"/>
      <c r="AA3819" s="5"/>
      <c r="AB3819" s="5"/>
      <c r="AC3819" s="5"/>
      <c r="AD3819" s="5"/>
      <c r="AE3819" s="5"/>
      <c r="AF3819" s="5"/>
      <c r="AG3819" s="5"/>
      <c r="AH3819" s="5"/>
      <c r="AI3819" s="5"/>
      <c r="AJ3819" s="5"/>
      <c r="AK3819" s="5"/>
      <c r="AL3819" s="5"/>
      <c r="AM3819" s="5"/>
      <c r="AN3819" s="5"/>
      <c r="AO3819" s="5"/>
      <c r="AP3819" s="5"/>
      <c r="AQ3819" s="5"/>
      <c r="AR3819" s="5"/>
      <c r="AS3819" s="5"/>
      <c r="AT3819" s="5"/>
      <c r="AU3819" s="5"/>
      <c r="AV3819" s="28"/>
      <c r="AW3819" s="28"/>
    </row>
    <row r="3820" spans="2:49" ht="15.6" x14ac:dyDescent="0.3">
      <c r="B3820" s="9"/>
      <c r="C3820" s="9"/>
      <c r="D3820" s="9"/>
      <c r="E3820" s="9"/>
      <c r="F3820" s="9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5"/>
      <c r="U3820" s="5"/>
      <c r="V3820" s="5"/>
      <c r="W3820" s="5"/>
      <c r="X3820" s="5"/>
      <c r="Y3820" s="5"/>
      <c r="Z3820" s="5"/>
      <c r="AA3820" s="5"/>
      <c r="AB3820" s="5"/>
      <c r="AC3820" s="5"/>
      <c r="AD3820" s="5"/>
      <c r="AE3820" s="5"/>
      <c r="AF3820" s="5"/>
      <c r="AG3820" s="5"/>
      <c r="AH3820" s="5"/>
      <c r="AI3820" s="5"/>
      <c r="AJ3820" s="5"/>
      <c r="AK3820" s="5"/>
      <c r="AL3820" s="5"/>
      <c r="AM3820" s="5"/>
      <c r="AN3820" s="5"/>
      <c r="AO3820" s="5"/>
      <c r="AP3820" s="5"/>
      <c r="AQ3820" s="5"/>
      <c r="AR3820" s="5"/>
      <c r="AS3820" s="5"/>
      <c r="AT3820" s="5"/>
      <c r="AU3820" s="5"/>
      <c r="AV3820" s="28"/>
      <c r="AW3820" s="28"/>
    </row>
    <row r="3821" spans="2:49" ht="15.6" x14ac:dyDescent="0.3">
      <c r="B3821" s="9"/>
      <c r="C3821" s="9"/>
      <c r="D3821" s="9"/>
      <c r="E3821" s="9"/>
      <c r="F3821" s="9"/>
      <c r="G3821" s="5"/>
      <c r="H3821" s="5"/>
      <c r="I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5"/>
      <c r="U3821" s="5"/>
      <c r="V3821" s="5"/>
      <c r="W3821" s="5"/>
      <c r="X3821" s="5"/>
      <c r="Y3821" s="5"/>
      <c r="Z3821" s="5"/>
      <c r="AA3821" s="5"/>
      <c r="AB3821" s="5"/>
      <c r="AC3821" s="5"/>
      <c r="AD3821" s="5"/>
      <c r="AE3821" s="5"/>
      <c r="AF3821" s="5"/>
      <c r="AG3821" s="5"/>
      <c r="AH3821" s="5"/>
      <c r="AI3821" s="5"/>
      <c r="AJ3821" s="5"/>
      <c r="AK3821" s="5"/>
      <c r="AL3821" s="5"/>
      <c r="AM3821" s="5"/>
      <c r="AN3821" s="5"/>
      <c r="AO3821" s="5"/>
      <c r="AP3821" s="5"/>
      <c r="AQ3821" s="5"/>
      <c r="AR3821" s="5"/>
      <c r="AS3821" s="5"/>
      <c r="AT3821" s="5"/>
      <c r="AU3821" s="5"/>
      <c r="AV3821" s="28"/>
      <c r="AW3821" s="28"/>
    </row>
    <row r="3822" spans="2:49" ht="15.6" x14ac:dyDescent="0.3">
      <c r="B3822" s="9"/>
      <c r="C3822" s="9"/>
      <c r="D3822" s="9"/>
      <c r="E3822" s="9"/>
      <c r="F3822" s="9"/>
      <c r="G3822" s="5"/>
      <c r="H3822" s="5"/>
      <c r="I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5"/>
      <c r="U3822" s="5"/>
      <c r="V3822" s="5"/>
      <c r="W3822" s="5"/>
      <c r="X3822" s="5"/>
      <c r="Y3822" s="5"/>
      <c r="Z3822" s="5"/>
      <c r="AA3822" s="5"/>
      <c r="AB3822" s="5"/>
      <c r="AC3822" s="5"/>
      <c r="AD3822" s="5"/>
      <c r="AE3822" s="5"/>
      <c r="AF3822" s="5"/>
      <c r="AG3822" s="5"/>
      <c r="AH3822" s="5"/>
      <c r="AI3822" s="5"/>
      <c r="AJ3822" s="5"/>
      <c r="AK3822" s="5"/>
      <c r="AL3822" s="5"/>
      <c r="AM3822" s="5"/>
      <c r="AN3822" s="5"/>
      <c r="AO3822" s="5"/>
      <c r="AP3822" s="5"/>
      <c r="AQ3822" s="5"/>
      <c r="AR3822" s="5"/>
      <c r="AS3822" s="5"/>
      <c r="AT3822" s="5"/>
      <c r="AU3822" s="5"/>
      <c r="AV3822" s="28"/>
      <c r="AW3822" s="28"/>
    </row>
    <row r="3823" spans="2:49" ht="15.6" x14ac:dyDescent="0.3">
      <c r="B3823" s="9"/>
      <c r="C3823" s="9"/>
      <c r="D3823" s="9"/>
      <c r="E3823" s="9"/>
      <c r="F3823" s="9"/>
      <c r="G3823" s="5"/>
      <c r="H3823" s="5"/>
      <c r="I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5"/>
      <c r="U3823" s="5"/>
      <c r="V3823" s="5"/>
      <c r="W3823" s="5"/>
      <c r="X3823" s="5"/>
      <c r="Y3823" s="5"/>
      <c r="Z3823" s="5"/>
      <c r="AA3823" s="5"/>
      <c r="AB3823" s="5"/>
      <c r="AC3823" s="5"/>
      <c r="AD3823" s="5"/>
      <c r="AE3823" s="5"/>
      <c r="AF3823" s="5"/>
      <c r="AG3823" s="5"/>
      <c r="AH3823" s="5"/>
      <c r="AI3823" s="5"/>
      <c r="AJ3823" s="5"/>
      <c r="AK3823" s="5"/>
      <c r="AL3823" s="5"/>
      <c r="AM3823" s="5"/>
      <c r="AN3823" s="5"/>
      <c r="AO3823" s="5"/>
      <c r="AP3823" s="5"/>
      <c r="AQ3823" s="5"/>
      <c r="AR3823" s="5"/>
      <c r="AS3823" s="5"/>
      <c r="AT3823" s="5"/>
      <c r="AU3823" s="5"/>
      <c r="AV3823" s="28"/>
      <c r="AW3823" s="28"/>
    </row>
    <row r="3824" spans="2:49" ht="15.6" x14ac:dyDescent="0.3">
      <c r="B3824" s="9"/>
      <c r="C3824" s="9"/>
      <c r="D3824" s="9"/>
      <c r="E3824" s="9"/>
      <c r="F3824" s="9"/>
      <c r="G3824" s="5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5"/>
      <c r="U3824" s="5"/>
      <c r="V3824" s="5"/>
      <c r="W3824" s="5"/>
      <c r="X3824" s="5"/>
      <c r="Y3824" s="5"/>
      <c r="Z3824" s="5"/>
      <c r="AA3824" s="5"/>
      <c r="AB3824" s="5"/>
      <c r="AC3824" s="5"/>
      <c r="AD3824" s="5"/>
      <c r="AE3824" s="5"/>
      <c r="AF3824" s="5"/>
      <c r="AG3824" s="5"/>
      <c r="AH3824" s="5"/>
      <c r="AI3824" s="5"/>
      <c r="AJ3824" s="5"/>
      <c r="AK3824" s="5"/>
      <c r="AL3824" s="5"/>
      <c r="AM3824" s="5"/>
      <c r="AN3824" s="5"/>
      <c r="AO3824" s="5"/>
      <c r="AP3824" s="5"/>
      <c r="AQ3824" s="5"/>
      <c r="AR3824" s="5"/>
      <c r="AS3824" s="5"/>
      <c r="AT3824" s="5"/>
      <c r="AU3824" s="5"/>
      <c r="AV3824" s="28"/>
      <c r="AW3824" s="28"/>
    </row>
    <row r="3825" spans="2:49" ht="15.6" x14ac:dyDescent="0.3">
      <c r="B3825" s="9"/>
      <c r="C3825" s="9"/>
      <c r="D3825" s="9"/>
      <c r="E3825" s="9"/>
      <c r="F3825" s="9"/>
      <c r="G3825" s="5"/>
      <c r="H3825" s="5"/>
      <c r="I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5"/>
      <c r="U3825" s="5"/>
      <c r="V3825" s="5"/>
      <c r="W3825" s="5"/>
      <c r="X3825" s="5"/>
      <c r="Y3825" s="5"/>
      <c r="Z3825" s="5"/>
      <c r="AA3825" s="5"/>
      <c r="AB3825" s="5"/>
      <c r="AC3825" s="5"/>
      <c r="AD3825" s="5"/>
      <c r="AE3825" s="5"/>
      <c r="AF3825" s="5"/>
      <c r="AG3825" s="5"/>
      <c r="AH3825" s="5"/>
      <c r="AI3825" s="5"/>
      <c r="AJ3825" s="5"/>
      <c r="AK3825" s="5"/>
      <c r="AL3825" s="5"/>
      <c r="AM3825" s="5"/>
      <c r="AN3825" s="5"/>
      <c r="AO3825" s="5"/>
      <c r="AP3825" s="5"/>
      <c r="AQ3825" s="5"/>
      <c r="AR3825" s="5"/>
      <c r="AS3825" s="5"/>
      <c r="AT3825" s="5"/>
      <c r="AU3825" s="5"/>
      <c r="AV3825" s="28"/>
      <c r="AW3825" s="28"/>
    </row>
    <row r="3826" spans="2:49" ht="15.6" x14ac:dyDescent="0.3">
      <c r="B3826" s="9"/>
      <c r="C3826" s="9"/>
      <c r="D3826" s="9"/>
      <c r="E3826" s="9"/>
      <c r="F3826" s="9"/>
      <c r="G3826" s="5"/>
      <c r="H3826" s="5"/>
      <c r="I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5"/>
      <c r="U3826" s="5"/>
      <c r="V3826" s="5"/>
      <c r="W3826" s="5"/>
      <c r="X3826" s="5"/>
      <c r="Y3826" s="5"/>
      <c r="Z3826" s="5"/>
      <c r="AA3826" s="5"/>
      <c r="AB3826" s="5"/>
      <c r="AC3826" s="5"/>
      <c r="AD3826" s="5"/>
      <c r="AE3826" s="5"/>
      <c r="AF3826" s="5"/>
      <c r="AG3826" s="5"/>
      <c r="AH3826" s="5"/>
      <c r="AI3826" s="5"/>
      <c r="AJ3826" s="5"/>
      <c r="AK3826" s="5"/>
      <c r="AL3826" s="5"/>
      <c r="AM3826" s="5"/>
      <c r="AN3826" s="5"/>
      <c r="AO3826" s="5"/>
      <c r="AP3826" s="5"/>
      <c r="AQ3826" s="5"/>
      <c r="AR3826" s="5"/>
      <c r="AS3826" s="5"/>
      <c r="AT3826" s="5"/>
      <c r="AU3826" s="5"/>
      <c r="AV3826" s="28"/>
      <c r="AW3826" s="28"/>
    </row>
    <row r="3827" spans="2:49" ht="15.6" x14ac:dyDescent="0.3">
      <c r="B3827" s="9"/>
      <c r="C3827" s="9"/>
      <c r="D3827" s="9"/>
      <c r="E3827" s="9"/>
      <c r="F3827" s="9"/>
      <c r="G3827" s="5"/>
      <c r="H3827" s="5"/>
      <c r="I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5"/>
      <c r="U3827" s="5"/>
      <c r="V3827" s="5"/>
      <c r="W3827" s="5"/>
      <c r="X3827" s="5"/>
      <c r="Y3827" s="5"/>
      <c r="Z3827" s="5"/>
      <c r="AA3827" s="5"/>
      <c r="AB3827" s="5"/>
      <c r="AC3827" s="5"/>
      <c r="AD3827" s="5"/>
      <c r="AE3827" s="5"/>
      <c r="AF3827" s="5"/>
      <c r="AG3827" s="5"/>
      <c r="AH3827" s="5"/>
      <c r="AI3827" s="5"/>
      <c r="AJ3827" s="5"/>
      <c r="AK3827" s="5"/>
      <c r="AL3827" s="5"/>
      <c r="AM3827" s="5"/>
      <c r="AN3827" s="5"/>
      <c r="AO3827" s="5"/>
      <c r="AP3827" s="5"/>
      <c r="AQ3827" s="5"/>
      <c r="AR3827" s="5"/>
      <c r="AS3827" s="5"/>
      <c r="AT3827" s="5"/>
      <c r="AU3827" s="5"/>
      <c r="AV3827" s="28"/>
      <c r="AW3827" s="28"/>
    </row>
    <row r="3828" spans="2:49" ht="15.6" x14ac:dyDescent="0.3">
      <c r="B3828" s="9"/>
      <c r="C3828" s="9"/>
      <c r="D3828" s="9"/>
      <c r="E3828" s="9"/>
      <c r="F3828" s="9"/>
      <c r="G3828" s="5"/>
      <c r="H3828" s="5"/>
      <c r="I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5"/>
      <c r="U3828" s="5"/>
      <c r="V3828" s="5"/>
      <c r="W3828" s="5"/>
      <c r="X3828" s="5"/>
      <c r="Y3828" s="5"/>
      <c r="Z3828" s="5"/>
      <c r="AA3828" s="5"/>
      <c r="AB3828" s="5"/>
      <c r="AC3828" s="5"/>
      <c r="AD3828" s="5"/>
      <c r="AE3828" s="5"/>
      <c r="AF3828" s="5"/>
      <c r="AG3828" s="5"/>
      <c r="AH3828" s="5"/>
      <c r="AI3828" s="5"/>
      <c r="AJ3828" s="5"/>
      <c r="AK3828" s="5"/>
      <c r="AL3828" s="5"/>
      <c r="AM3828" s="5"/>
      <c r="AN3828" s="5"/>
      <c r="AO3828" s="5"/>
      <c r="AP3828" s="5"/>
      <c r="AQ3828" s="5"/>
      <c r="AR3828" s="5"/>
      <c r="AS3828" s="5"/>
      <c r="AT3828" s="5"/>
      <c r="AU3828" s="5"/>
      <c r="AV3828" s="28"/>
      <c r="AW3828" s="28"/>
    </row>
    <row r="3829" spans="2:49" ht="15.6" x14ac:dyDescent="0.3">
      <c r="B3829" s="9"/>
      <c r="C3829" s="9"/>
      <c r="D3829" s="9"/>
      <c r="E3829" s="9"/>
      <c r="F3829" s="9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5"/>
      <c r="U3829" s="5"/>
      <c r="V3829" s="5"/>
      <c r="W3829" s="5"/>
      <c r="X3829" s="5"/>
      <c r="Y3829" s="5"/>
      <c r="Z3829" s="5"/>
      <c r="AA3829" s="5"/>
      <c r="AB3829" s="5"/>
      <c r="AC3829" s="5"/>
      <c r="AD3829" s="5"/>
      <c r="AE3829" s="5"/>
      <c r="AF3829" s="5"/>
      <c r="AG3829" s="5"/>
      <c r="AH3829" s="5"/>
      <c r="AI3829" s="5"/>
      <c r="AJ3829" s="5"/>
      <c r="AK3829" s="5"/>
      <c r="AL3829" s="5"/>
      <c r="AM3829" s="5"/>
      <c r="AN3829" s="5"/>
      <c r="AO3829" s="5"/>
      <c r="AP3829" s="5"/>
      <c r="AQ3829" s="5"/>
      <c r="AR3829" s="5"/>
      <c r="AS3829" s="5"/>
      <c r="AT3829" s="5"/>
      <c r="AU3829" s="5"/>
      <c r="AV3829" s="28"/>
      <c r="AW3829" s="28"/>
    </row>
    <row r="3830" spans="2:49" ht="15.6" x14ac:dyDescent="0.3">
      <c r="B3830" s="9"/>
      <c r="C3830" s="9"/>
      <c r="D3830" s="9"/>
      <c r="E3830" s="9"/>
      <c r="F3830" s="9"/>
      <c r="G3830" s="5"/>
      <c r="H3830" s="5"/>
      <c r="I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5"/>
      <c r="U3830" s="5"/>
      <c r="V3830" s="5"/>
      <c r="W3830" s="5"/>
      <c r="X3830" s="5"/>
      <c r="Y3830" s="5"/>
      <c r="Z3830" s="5"/>
      <c r="AA3830" s="5"/>
      <c r="AB3830" s="5"/>
      <c r="AC3830" s="5"/>
      <c r="AD3830" s="5"/>
      <c r="AE3830" s="5"/>
      <c r="AF3830" s="5"/>
      <c r="AG3830" s="5"/>
      <c r="AH3830" s="5"/>
      <c r="AI3830" s="5"/>
      <c r="AJ3830" s="5"/>
      <c r="AK3830" s="5"/>
      <c r="AL3830" s="5"/>
      <c r="AM3830" s="5"/>
      <c r="AN3830" s="5"/>
      <c r="AO3830" s="5"/>
      <c r="AP3830" s="5"/>
      <c r="AQ3830" s="5"/>
      <c r="AR3830" s="5"/>
      <c r="AS3830" s="5"/>
      <c r="AT3830" s="5"/>
      <c r="AU3830" s="5"/>
      <c r="AV3830" s="28"/>
      <c r="AW3830" s="28"/>
    </row>
    <row r="3831" spans="2:49" ht="15.6" x14ac:dyDescent="0.3">
      <c r="B3831" s="9"/>
      <c r="C3831" s="9"/>
      <c r="D3831" s="9"/>
      <c r="E3831" s="9"/>
      <c r="F3831" s="9"/>
      <c r="G3831" s="5"/>
      <c r="H3831" s="5"/>
      <c r="I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5"/>
      <c r="U3831" s="5"/>
      <c r="V3831" s="5"/>
      <c r="W3831" s="5"/>
      <c r="X3831" s="5"/>
      <c r="Y3831" s="5"/>
      <c r="Z3831" s="5"/>
      <c r="AA3831" s="5"/>
      <c r="AB3831" s="5"/>
      <c r="AC3831" s="5"/>
      <c r="AD3831" s="5"/>
      <c r="AE3831" s="5"/>
      <c r="AF3831" s="5"/>
      <c r="AG3831" s="5"/>
      <c r="AH3831" s="5"/>
      <c r="AI3831" s="5"/>
      <c r="AJ3831" s="5"/>
      <c r="AK3831" s="5"/>
      <c r="AL3831" s="5"/>
      <c r="AM3831" s="5"/>
      <c r="AN3831" s="5"/>
      <c r="AO3831" s="5"/>
      <c r="AP3831" s="5"/>
      <c r="AQ3831" s="5"/>
      <c r="AR3831" s="5"/>
      <c r="AS3831" s="5"/>
      <c r="AT3831" s="5"/>
      <c r="AU3831" s="5"/>
      <c r="AV3831" s="28"/>
      <c r="AW3831" s="28"/>
    </row>
    <row r="3832" spans="2:49" ht="15.6" x14ac:dyDescent="0.3">
      <c r="B3832" s="9"/>
      <c r="C3832" s="9"/>
      <c r="D3832" s="9"/>
      <c r="E3832" s="9"/>
      <c r="F3832" s="9"/>
      <c r="G3832" s="5"/>
      <c r="H3832" s="5"/>
      <c r="I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5"/>
      <c r="U3832" s="5"/>
      <c r="V3832" s="5"/>
      <c r="W3832" s="5"/>
      <c r="X3832" s="5"/>
      <c r="Y3832" s="5"/>
      <c r="Z3832" s="5"/>
      <c r="AA3832" s="5"/>
      <c r="AB3832" s="5"/>
      <c r="AC3832" s="5"/>
      <c r="AD3832" s="5"/>
      <c r="AE3832" s="5"/>
      <c r="AF3832" s="5"/>
      <c r="AG3832" s="5"/>
      <c r="AH3832" s="5"/>
      <c r="AI3832" s="5"/>
      <c r="AJ3832" s="5"/>
      <c r="AK3832" s="5"/>
      <c r="AL3832" s="5"/>
      <c r="AM3832" s="5"/>
      <c r="AN3832" s="5"/>
      <c r="AO3832" s="5"/>
      <c r="AP3832" s="5"/>
      <c r="AQ3832" s="5"/>
      <c r="AR3832" s="5"/>
      <c r="AS3832" s="5"/>
      <c r="AT3832" s="5"/>
      <c r="AU3832" s="5"/>
      <c r="AV3832" s="28"/>
      <c r="AW3832" s="28"/>
    </row>
    <row r="3833" spans="2:49" ht="15.6" x14ac:dyDescent="0.3">
      <c r="B3833" s="9"/>
      <c r="C3833" s="9"/>
      <c r="D3833" s="9"/>
      <c r="E3833" s="9"/>
      <c r="F3833" s="9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5"/>
      <c r="U3833" s="5"/>
      <c r="V3833" s="5"/>
      <c r="W3833" s="5"/>
      <c r="X3833" s="5"/>
      <c r="Y3833" s="5"/>
      <c r="Z3833" s="5"/>
      <c r="AA3833" s="5"/>
      <c r="AB3833" s="5"/>
      <c r="AC3833" s="5"/>
      <c r="AD3833" s="5"/>
      <c r="AE3833" s="5"/>
      <c r="AF3833" s="5"/>
      <c r="AG3833" s="5"/>
      <c r="AH3833" s="5"/>
      <c r="AI3833" s="5"/>
      <c r="AJ3833" s="5"/>
      <c r="AK3833" s="5"/>
      <c r="AL3833" s="5"/>
      <c r="AM3833" s="5"/>
      <c r="AN3833" s="5"/>
      <c r="AO3833" s="5"/>
      <c r="AP3833" s="5"/>
      <c r="AQ3833" s="5"/>
      <c r="AR3833" s="5"/>
      <c r="AS3833" s="5"/>
      <c r="AT3833" s="5"/>
      <c r="AU3833" s="5"/>
      <c r="AV3833" s="28"/>
      <c r="AW3833" s="28"/>
    </row>
    <row r="3834" spans="2:49" ht="15.6" x14ac:dyDescent="0.3">
      <c r="B3834" s="9"/>
      <c r="C3834" s="9"/>
      <c r="D3834" s="9"/>
      <c r="E3834" s="9"/>
      <c r="F3834" s="9"/>
      <c r="G3834" s="5"/>
      <c r="H3834" s="5"/>
      <c r="I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5"/>
      <c r="U3834" s="5"/>
      <c r="V3834" s="5"/>
      <c r="W3834" s="5"/>
      <c r="X3834" s="5"/>
      <c r="Y3834" s="5"/>
      <c r="Z3834" s="5"/>
      <c r="AA3834" s="5"/>
      <c r="AB3834" s="5"/>
      <c r="AC3834" s="5"/>
      <c r="AD3834" s="5"/>
      <c r="AE3834" s="5"/>
      <c r="AF3834" s="5"/>
      <c r="AG3834" s="5"/>
      <c r="AH3834" s="5"/>
      <c r="AI3834" s="5"/>
      <c r="AJ3834" s="5"/>
      <c r="AK3834" s="5"/>
      <c r="AL3834" s="5"/>
      <c r="AM3834" s="5"/>
      <c r="AN3834" s="5"/>
      <c r="AO3834" s="5"/>
      <c r="AP3834" s="5"/>
      <c r="AQ3834" s="5"/>
      <c r="AR3834" s="5"/>
      <c r="AS3834" s="5"/>
      <c r="AT3834" s="5"/>
      <c r="AU3834" s="5"/>
      <c r="AV3834" s="28"/>
      <c r="AW3834" s="28"/>
    </row>
    <row r="3835" spans="2:49" ht="15.6" x14ac:dyDescent="0.3">
      <c r="B3835" s="9"/>
      <c r="C3835" s="9"/>
      <c r="D3835" s="9"/>
      <c r="E3835" s="9"/>
      <c r="F3835" s="9"/>
      <c r="G3835" s="5"/>
      <c r="H3835" s="5"/>
      <c r="I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5"/>
      <c r="U3835" s="5"/>
      <c r="V3835" s="5"/>
      <c r="W3835" s="5"/>
      <c r="X3835" s="5"/>
      <c r="Y3835" s="5"/>
      <c r="Z3835" s="5"/>
      <c r="AA3835" s="5"/>
      <c r="AB3835" s="5"/>
      <c r="AC3835" s="5"/>
      <c r="AD3835" s="5"/>
      <c r="AE3835" s="5"/>
      <c r="AF3835" s="5"/>
      <c r="AG3835" s="5"/>
      <c r="AH3835" s="5"/>
      <c r="AI3835" s="5"/>
      <c r="AJ3835" s="5"/>
      <c r="AK3835" s="5"/>
      <c r="AL3835" s="5"/>
      <c r="AM3835" s="5"/>
      <c r="AN3835" s="5"/>
      <c r="AO3835" s="5"/>
      <c r="AP3835" s="5"/>
      <c r="AQ3835" s="5"/>
      <c r="AR3835" s="5"/>
      <c r="AS3835" s="5"/>
      <c r="AT3835" s="5"/>
      <c r="AU3835" s="5"/>
      <c r="AV3835" s="28"/>
      <c r="AW3835" s="28"/>
    </row>
    <row r="3836" spans="2:49" ht="15.6" x14ac:dyDescent="0.3">
      <c r="B3836" s="9"/>
      <c r="C3836" s="9"/>
      <c r="D3836" s="9"/>
      <c r="E3836" s="9"/>
      <c r="F3836" s="9"/>
      <c r="G3836" s="5"/>
      <c r="H3836" s="5"/>
      <c r="I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5"/>
      <c r="U3836" s="5"/>
      <c r="V3836" s="5"/>
      <c r="W3836" s="5"/>
      <c r="X3836" s="5"/>
      <c r="Y3836" s="5"/>
      <c r="Z3836" s="5"/>
      <c r="AA3836" s="5"/>
      <c r="AB3836" s="5"/>
      <c r="AC3836" s="5"/>
      <c r="AD3836" s="5"/>
      <c r="AE3836" s="5"/>
      <c r="AF3836" s="5"/>
      <c r="AG3836" s="5"/>
      <c r="AH3836" s="5"/>
      <c r="AI3836" s="5"/>
      <c r="AJ3836" s="5"/>
      <c r="AK3836" s="5"/>
      <c r="AL3836" s="5"/>
      <c r="AM3836" s="5"/>
      <c r="AN3836" s="5"/>
      <c r="AO3836" s="5"/>
      <c r="AP3836" s="5"/>
      <c r="AQ3836" s="5"/>
      <c r="AR3836" s="5"/>
      <c r="AS3836" s="5"/>
      <c r="AT3836" s="5"/>
      <c r="AU3836" s="5"/>
      <c r="AV3836" s="28"/>
      <c r="AW3836" s="28"/>
    </row>
    <row r="3837" spans="2:49" ht="15.6" x14ac:dyDescent="0.3">
      <c r="B3837" s="9"/>
      <c r="C3837" s="9"/>
      <c r="D3837" s="9"/>
      <c r="E3837" s="9"/>
      <c r="F3837" s="9"/>
      <c r="G3837" s="5"/>
      <c r="H3837" s="5"/>
      <c r="I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5"/>
      <c r="U3837" s="5"/>
      <c r="V3837" s="5"/>
      <c r="W3837" s="5"/>
      <c r="X3837" s="5"/>
      <c r="Y3837" s="5"/>
      <c r="Z3837" s="5"/>
      <c r="AA3837" s="5"/>
      <c r="AB3837" s="5"/>
      <c r="AC3837" s="5"/>
      <c r="AD3837" s="5"/>
      <c r="AE3837" s="5"/>
      <c r="AF3837" s="5"/>
      <c r="AG3837" s="5"/>
      <c r="AH3837" s="5"/>
      <c r="AI3837" s="5"/>
      <c r="AJ3837" s="5"/>
      <c r="AK3837" s="5"/>
      <c r="AL3837" s="5"/>
      <c r="AM3837" s="5"/>
      <c r="AN3837" s="5"/>
      <c r="AO3837" s="5"/>
      <c r="AP3837" s="5"/>
      <c r="AQ3837" s="5"/>
      <c r="AR3837" s="5"/>
      <c r="AS3837" s="5"/>
      <c r="AT3837" s="5"/>
      <c r="AU3837" s="5"/>
      <c r="AV3837" s="28"/>
      <c r="AW3837" s="28"/>
    </row>
    <row r="3838" spans="2:49" ht="15.6" x14ac:dyDescent="0.3">
      <c r="B3838" s="9"/>
      <c r="C3838" s="9"/>
      <c r="D3838" s="9"/>
      <c r="E3838" s="9"/>
      <c r="F3838" s="9"/>
      <c r="G3838" s="5"/>
      <c r="H3838" s="5"/>
      <c r="I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5"/>
      <c r="U3838" s="5"/>
      <c r="V3838" s="5"/>
      <c r="W3838" s="5"/>
      <c r="X3838" s="5"/>
      <c r="Y3838" s="5"/>
      <c r="Z3838" s="5"/>
      <c r="AA3838" s="5"/>
      <c r="AB3838" s="5"/>
      <c r="AC3838" s="5"/>
      <c r="AD3838" s="5"/>
      <c r="AE3838" s="5"/>
      <c r="AF3838" s="5"/>
      <c r="AG3838" s="5"/>
      <c r="AH3838" s="5"/>
      <c r="AI3838" s="5"/>
      <c r="AJ3838" s="5"/>
      <c r="AK3838" s="5"/>
      <c r="AL3838" s="5"/>
      <c r="AM3838" s="5"/>
      <c r="AN3838" s="5"/>
      <c r="AO3838" s="5"/>
      <c r="AP3838" s="5"/>
      <c r="AQ3838" s="5"/>
      <c r="AR3838" s="5"/>
      <c r="AS3838" s="5"/>
      <c r="AT3838" s="5"/>
      <c r="AU3838" s="5"/>
      <c r="AV3838" s="28"/>
      <c r="AW3838" s="28"/>
    </row>
    <row r="3839" spans="2:49" ht="15.6" x14ac:dyDescent="0.3">
      <c r="B3839" s="9"/>
      <c r="C3839" s="9"/>
      <c r="D3839" s="9"/>
      <c r="E3839" s="9"/>
      <c r="F3839" s="9"/>
      <c r="G3839" s="5"/>
      <c r="H3839" s="5"/>
      <c r="I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5"/>
      <c r="U3839" s="5"/>
      <c r="V3839" s="5"/>
      <c r="W3839" s="5"/>
      <c r="X3839" s="5"/>
      <c r="Y3839" s="5"/>
      <c r="Z3839" s="5"/>
      <c r="AA3839" s="5"/>
      <c r="AB3839" s="5"/>
      <c r="AC3839" s="5"/>
      <c r="AD3839" s="5"/>
      <c r="AE3839" s="5"/>
      <c r="AF3839" s="5"/>
      <c r="AG3839" s="5"/>
      <c r="AH3839" s="5"/>
      <c r="AI3839" s="5"/>
      <c r="AJ3839" s="5"/>
      <c r="AK3839" s="5"/>
      <c r="AL3839" s="5"/>
      <c r="AM3839" s="5"/>
      <c r="AN3839" s="5"/>
      <c r="AO3839" s="5"/>
      <c r="AP3839" s="5"/>
      <c r="AQ3839" s="5"/>
      <c r="AR3839" s="5"/>
      <c r="AS3839" s="5"/>
      <c r="AT3839" s="5"/>
      <c r="AU3839" s="5"/>
      <c r="AV3839" s="28"/>
      <c r="AW3839" s="28"/>
    </row>
    <row r="3840" spans="2:49" ht="15.6" x14ac:dyDescent="0.3">
      <c r="B3840" s="9"/>
      <c r="C3840" s="9"/>
      <c r="D3840" s="9"/>
      <c r="E3840" s="9"/>
      <c r="F3840" s="9"/>
      <c r="G3840" s="5"/>
      <c r="H3840" s="5"/>
      <c r="I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5"/>
      <c r="U3840" s="5"/>
      <c r="V3840" s="5"/>
      <c r="W3840" s="5"/>
      <c r="X3840" s="5"/>
      <c r="Y3840" s="5"/>
      <c r="Z3840" s="5"/>
      <c r="AA3840" s="5"/>
      <c r="AB3840" s="5"/>
      <c r="AC3840" s="5"/>
      <c r="AD3840" s="5"/>
      <c r="AE3840" s="5"/>
      <c r="AF3840" s="5"/>
      <c r="AG3840" s="5"/>
      <c r="AH3840" s="5"/>
      <c r="AI3840" s="5"/>
      <c r="AJ3840" s="5"/>
      <c r="AK3840" s="5"/>
      <c r="AL3840" s="5"/>
      <c r="AM3840" s="5"/>
      <c r="AN3840" s="5"/>
      <c r="AO3840" s="5"/>
      <c r="AP3840" s="5"/>
      <c r="AQ3840" s="5"/>
      <c r="AR3840" s="5"/>
      <c r="AS3840" s="5"/>
      <c r="AT3840" s="5"/>
      <c r="AU3840" s="5"/>
      <c r="AV3840" s="28"/>
      <c r="AW3840" s="28"/>
    </row>
    <row r="3841" spans="2:49" ht="15.6" x14ac:dyDescent="0.3">
      <c r="B3841" s="9"/>
      <c r="C3841" s="9"/>
      <c r="D3841" s="9"/>
      <c r="E3841" s="9"/>
      <c r="F3841" s="9"/>
      <c r="G3841" s="5"/>
      <c r="H3841" s="5"/>
      <c r="I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5"/>
      <c r="U3841" s="5"/>
      <c r="V3841" s="5"/>
      <c r="W3841" s="5"/>
      <c r="X3841" s="5"/>
      <c r="Y3841" s="5"/>
      <c r="Z3841" s="5"/>
      <c r="AA3841" s="5"/>
      <c r="AB3841" s="5"/>
      <c r="AC3841" s="5"/>
      <c r="AD3841" s="5"/>
      <c r="AE3841" s="5"/>
      <c r="AF3841" s="5"/>
      <c r="AG3841" s="5"/>
      <c r="AH3841" s="5"/>
      <c r="AI3841" s="5"/>
      <c r="AJ3841" s="5"/>
      <c r="AK3841" s="5"/>
      <c r="AL3841" s="5"/>
      <c r="AM3841" s="5"/>
      <c r="AN3841" s="5"/>
      <c r="AO3841" s="5"/>
      <c r="AP3841" s="5"/>
      <c r="AQ3841" s="5"/>
      <c r="AR3841" s="5"/>
      <c r="AS3841" s="5"/>
      <c r="AT3841" s="5"/>
      <c r="AU3841" s="5"/>
      <c r="AV3841" s="28"/>
      <c r="AW3841" s="28"/>
    </row>
    <row r="3842" spans="2:49" ht="15.6" x14ac:dyDescent="0.3">
      <c r="B3842" s="9"/>
      <c r="C3842" s="9"/>
      <c r="D3842" s="9"/>
      <c r="E3842" s="9"/>
      <c r="F3842" s="9"/>
      <c r="G3842" s="5"/>
      <c r="H3842" s="5"/>
      <c r="I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5"/>
      <c r="U3842" s="5"/>
      <c r="V3842" s="5"/>
      <c r="W3842" s="5"/>
      <c r="X3842" s="5"/>
      <c r="Y3842" s="5"/>
      <c r="Z3842" s="5"/>
      <c r="AA3842" s="5"/>
      <c r="AB3842" s="5"/>
      <c r="AC3842" s="5"/>
      <c r="AD3842" s="5"/>
      <c r="AE3842" s="5"/>
      <c r="AF3842" s="5"/>
      <c r="AG3842" s="5"/>
      <c r="AH3842" s="5"/>
      <c r="AI3842" s="5"/>
      <c r="AJ3842" s="5"/>
      <c r="AK3842" s="5"/>
      <c r="AL3842" s="5"/>
      <c r="AM3842" s="5"/>
      <c r="AN3842" s="5"/>
      <c r="AO3842" s="5"/>
      <c r="AP3842" s="5"/>
      <c r="AQ3842" s="5"/>
      <c r="AR3842" s="5"/>
      <c r="AS3842" s="5"/>
      <c r="AT3842" s="5"/>
      <c r="AU3842" s="5"/>
      <c r="AV3842" s="28"/>
      <c r="AW3842" s="28"/>
    </row>
    <row r="3843" spans="2:49" ht="15.6" x14ac:dyDescent="0.3">
      <c r="B3843" s="9"/>
      <c r="C3843" s="9"/>
      <c r="D3843" s="9"/>
      <c r="E3843" s="9"/>
      <c r="F3843" s="9"/>
      <c r="G3843" s="5"/>
      <c r="H3843" s="5"/>
      <c r="I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5"/>
      <c r="U3843" s="5"/>
      <c r="V3843" s="5"/>
      <c r="W3843" s="5"/>
      <c r="X3843" s="5"/>
      <c r="Y3843" s="5"/>
      <c r="Z3843" s="5"/>
      <c r="AA3843" s="5"/>
      <c r="AB3843" s="5"/>
      <c r="AC3843" s="5"/>
      <c r="AD3843" s="5"/>
      <c r="AE3843" s="5"/>
      <c r="AF3843" s="5"/>
      <c r="AG3843" s="5"/>
      <c r="AH3843" s="5"/>
      <c r="AI3843" s="5"/>
      <c r="AJ3843" s="5"/>
      <c r="AK3843" s="5"/>
      <c r="AL3843" s="5"/>
      <c r="AM3843" s="5"/>
      <c r="AN3843" s="5"/>
      <c r="AO3843" s="5"/>
      <c r="AP3843" s="5"/>
      <c r="AQ3843" s="5"/>
      <c r="AR3843" s="5"/>
      <c r="AS3843" s="5"/>
      <c r="AT3843" s="5"/>
      <c r="AU3843" s="5"/>
      <c r="AV3843" s="28"/>
      <c r="AW3843" s="28"/>
    </row>
    <row r="3844" spans="2:49" ht="15.6" x14ac:dyDescent="0.3">
      <c r="B3844" s="9"/>
      <c r="C3844" s="9"/>
      <c r="D3844" s="9"/>
      <c r="E3844" s="9"/>
      <c r="F3844" s="9"/>
      <c r="G3844" s="5"/>
      <c r="H3844" s="5"/>
      <c r="I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5"/>
      <c r="U3844" s="5"/>
      <c r="V3844" s="5"/>
      <c r="W3844" s="5"/>
      <c r="X3844" s="5"/>
      <c r="Y3844" s="5"/>
      <c r="Z3844" s="5"/>
      <c r="AA3844" s="5"/>
      <c r="AB3844" s="5"/>
      <c r="AC3844" s="5"/>
      <c r="AD3844" s="5"/>
      <c r="AE3844" s="5"/>
      <c r="AF3844" s="5"/>
      <c r="AG3844" s="5"/>
      <c r="AH3844" s="5"/>
      <c r="AI3844" s="5"/>
      <c r="AJ3844" s="5"/>
      <c r="AK3844" s="5"/>
      <c r="AL3844" s="5"/>
      <c r="AM3844" s="5"/>
      <c r="AN3844" s="5"/>
      <c r="AO3844" s="5"/>
      <c r="AP3844" s="5"/>
      <c r="AQ3844" s="5"/>
      <c r="AR3844" s="5"/>
      <c r="AS3844" s="5"/>
      <c r="AT3844" s="5"/>
      <c r="AU3844" s="5"/>
      <c r="AV3844" s="28"/>
      <c r="AW3844" s="28"/>
    </row>
    <row r="3845" spans="2:49" ht="15.6" x14ac:dyDescent="0.3">
      <c r="B3845" s="9"/>
      <c r="C3845" s="9"/>
      <c r="D3845" s="9"/>
      <c r="E3845" s="9"/>
      <c r="F3845" s="9"/>
      <c r="G3845" s="5"/>
      <c r="H3845" s="5"/>
      <c r="I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5"/>
      <c r="U3845" s="5"/>
      <c r="V3845" s="5"/>
      <c r="W3845" s="5"/>
      <c r="X3845" s="5"/>
      <c r="Y3845" s="5"/>
      <c r="Z3845" s="5"/>
      <c r="AA3845" s="5"/>
      <c r="AB3845" s="5"/>
      <c r="AC3845" s="5"/>
      <c r="AD3845" s="5"/>
      <c r="AE3845" s="5"/>
      <c r="AF3845" s="5"/>
      <c r="AG3845" s="5"/>
      <c r="AH3845" s="5"/>
      <c r="AI3845" s="5"/>
      <c r="AJ3845" s="5"/>
      <c r="AK3845" s="5"/>
      <c r="AL3845" s="5"/>
      <c r="AM3845" s="5"/>
      <c r="AN3845" s="5"/>
      <c r="AO3845" s="5"/>
      <c r="AP3845" s="5"/>
      <c r="AQ3845" s="5"/>
      <c r="AR3845" s="5"/>
      <c r="AS3845" s="5"/>
      <c r="AT3845" s="5"/>
      <c r="AU3845" s="5"/>
      <c r="AV3845" s="28"/>
      <c r="AW3845" s="28"/>
    </row>
    <row r="3846" spans="2:49" ht="15.6" x14ac:dyDescent="0.3">
      <c r="B3846" s="9"/>
      <c r="C3846" s="9"/>
      <c r="D3846" s="9"/>
      <c r="E3846" s="9"/>
      <c r="F3846" s="9"/>
      <c r="G3846" s="5"/>
      <c r="H3846" s="5"/>
      <c r="I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5"/>
      <c r="U3846" s="5"/>
      <c r="V3846" s="5"/>
      <c r="W3846" s="5"/>
      <c r="X3846" s="5"/>
      <c r="Y3846" s="5"/>
      <c r="Z3846" s="5"/>
      <c r="AA3846" s="5"/>
      <c r="AB3846" s="5"/>
      <c r="AC3846" s="5"/>
      <c r="AD3846" s="5"/>
      <c r="AE3846" s="5"/>
      <c r="AF3846" s="5"/>
      <c r="AG3846" s="5"/>
      <c r="AH3846" s="5"/>
      <c r="AI3846" s="5"/>
      <c r="AJ3846" s="5"/>
      <c r="AK3846" s="5"/>
      <c r="AL3846" s="5"/>
      <c r="AM3846" s="5"/>
      <c r="AN3846" s="5"/>
      <c r="AO3846" s="5"/>
      <c r="AP3846" s="5"/>
      <c r="AQ3846" s="5"/>
      <c r="AR3846" s="5"/>
      <c r="AS3846" s="5"/>
      <c r="AT3846" s="5"/>
      <c r="AU3846" s="5"/>
      <c r="AV3846" s="28"/>
      <c r="AW3846" s="28"/>
    </row>
    <row r="3847" spans="2:49" ht="15.6" x14ac:dyDescent="0.3">
      <c r="B3847" s="9"/>
      <c r="C3847" s="9"/>
      <c r="D3847" s="9"/>
      <c r="E3847" s="9"/>
      <c r="F3847" s="9"/>
      <c r="G3847" s="5"/>
      <c r="H3847" s="5"/>
      <c r="I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5"/>
      <c r="U3847" s="5"/>
      <c r="V3847" s="5"/>
      <c r="W3847" s="5"/>
      <c r="X3847" s="5"/>
      <c r="Y3847" s="5"/>
      <c r="Z3847" s="5"/>
      <c r="AA3847" s="5"/>
      <c r="AB3847" s="5"/>
      <c r="AC3847" s="5"/>
      <c r="AD3847" s="5"/>
      <c r="AE3847" s="5"/>
      <c r="AF3847" s="5"/>
      <c r="AG3847" s="5"/>
      <c r="AH3847" s="5"/>
      <c r="AI3847" s="5"/>
      <c r="AJ3847" s="5"/>
      <c r="AK3847" s="5"/>
      <c r="AL3847" s="5"/>
      <c r="AM3847" s="5"/>
      <c r="AN3847" s="5"/>
      <c r="AO3847" s="5"/>
      <c r="AP3847" s="5"/>
      <c r="AQ3847" s="5"/>
      <c r="AR3847" s="5"/>
      <c r="AS3847" s="5"/>
      <c r="AT3847" s="5"/>
      <c r="AU3847" s="5"/>
      <c r="AV3847" s="28"/>
      <c r="AW3847" s="28"/>
    </row>
    <row r="3848" spans="2:49" ht="15.6" x14ac:dyDescent="0.3">
      <c r="B3848" s="9"/>
      <c r="C3848" s="9"/>
      <c r="D3848" s="9"/>
      <c r="E3848" s="9"/>
      <c r="F3848" s="9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5"/>
      <c r="U3848" s="5"/>
      <c r="V3848" s="5"/>
      <c r="W3848" s="5"/>
      <c r="X3848" s="5"/>
      <c r="Y3848" s="5"/>
      <c r="Z3848" s="5"/>
      <c r="AA3848" s="5"/>
      <c r="AB3848" s="5"/>
      <c r="AC3848" s="5"/>
      <c r="AD3848" s="5"/>
      <c r="AE3848" s="5"/>
      <c r="AF3848" s="5"/>
      <c r="AG3848" s="5"/>
      <c r="AH3848" s="5"/>
      <c r="AI3848" s="5"/>
      <c r="AJ3848" s="5"/>
      <c r="AK3848" s="5"/>
      <c r="AL3848" s="5"/>
      <c r="AM3848" s="5"/>
      <c r="AN3848" s="5"/>
      <c r="AO3848" s="5"/>
      <c r="AP3848" s="5"/>
      <c r="AQ3848" s="5"/>
      <c r="AR3848" s="5"/>
      <c r="AS3848" s="5"/>
      <c r="AT3848" s="5"/>
      <c r="AU3848" s="5"/>
      <c r="AV3848" s="28"/>
      <c r="AW3848" s="28"/>
    </row>
    <row r="3849" spans="2:49" ht="15.6" x14ac:dyDescent="0.3">
      <c r="B3849" s="9"/>
      <c r="C3849" s="9"/>
      <c r="D3849" s="9"/>
      <c r="E3849" s="9"/>
      <c r="F3849" s="9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5"/>
      <c r="U3849" s="5"/>
      <c r="V3849" s="5"/>
      <c r="W3849" s="5"/>
      <c r="X3849" s="5"/>
      <c r="Y3849" s="5"/>
      <c r="Z3849" s="5"/>
      <c r="AA3849" s="5"/>
      <c r="AB3849" s="5"/>
      <c r="AC3849" s="5"/>
      <c r="AD3849" s="5"/>
      <c r="AE3849" s="5"/>
      <c r="AF3849" s="5"/>
      <c r="AG3849" s="5"/>
      <c r="AH3849" s="5"/>
      <c r="AI3849" s="5"/>
      <c r="AJ3849" s="5"/>
      <c r="AK3849" s="5"/>
      <c r="AL3849" s="5"/>
      <c r="AM3849" s="5"/>
      <c r="AN3849" s="5"/>
      <c r="AO3849" s="5"/>
      <c r="AP3849" s="5"/>
      <c r="AQ3849" s="5"/>
      <c r="AR3849" s="5"/>
      <c r="AS3849" s="5"/>
      <c r="AT3849" s="5"/>
      <c r="AU3849" s="5"/>
      <c r="AV3849" s="28"/>
      <c r="AW3849" s="28"/>
    </row>
    <row r="3850" spans="2:49" ht="15.6" x14ac:dyDescent="0.3">
      <c r="B3850" s="9"/>
      <c r="C3850" s="9"/>
      <c r="D3850" s="9"/>
      <c r="E3850" s="9"/>
      <c r="F3850" s="9"/>
      <c r="G3850" s="5"/>
      <c r="H3850" s="5"/>
      <c r="I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5"/>
      <c r="U3850" s="5"/>
      <c r="V3850" s="5"/>
      <c r="W3850" s="5"/>
      <c r="X3850" s="5"/>
      <c r="Y3850" s="5"/>
      <c r="Z3850" s="5"/>
      <c r="AA3850" s="5"/>
      <c r="AB3850" s="5"/>
      <c r="AC3850" s="5"/>
      <c r="AD3850" s="5"/>
      <c r="AE3850" s="5"/>
      <c r="AF3850" s="5"/>
      <c r="AG3850" s="5"/>
      <c r="AH3850" s="5"/>
      <c r="AI3850" s="5"/>
      <c r="AJ3850" s="5"/>
      <c r="AK3850" s="5"/>
      <c r="AL3850" s="5"/>
      <c r="AM3850" s="5"/>
      <c r="AN3850" s="5"/>
      <c r="AO3850" s="5"/>
      <c r="AP3850" s="5"/>
      <c r="AQ3850" s="5"/>
      <c r="AR3850" s="5"/>
      <c r="AS3850" s="5"/>
      <c r="AT3850" s="5"/>
      <c r="AU3850" s="5"/>
      <c r="AV3850" s="28"/>
      <c r="AW3850" s="28"/>
    </row>
    <row r="3851" spans="2:49" ht="15.6" x14ac:dyDescent="0.3">
      <c r="B3851" s="9"/>
      <c r="C3851" s="9"/>
      <c r="D3851" s="9"/>
      <c r="E3851" s="9"/>
      <c r="F3851" s="9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5"/>
      <c r="U3851" s="5"/>
      <c r="V3851" s="5"/>
      <c r="W3851" s="5"/>
      <c r="X3851" s="5"/>
      <c r="Y3851" s="5"/>
      <c r="Z3851" s="5"/>
      <c r="AA3851" s="5"/>
      <c r="AB3851" s="5"/>
      <c r="AC3851" s="5"/>
      <c r="AD3851" s="5"/>
      <c r="AE3851" s="5"/>
      <c r="AF3851" s="5"/>
      <c r="AG3851" s="5"/>
      <c r="AH3851" s="5"/>
      <c r="AI3851" s="5"/>
      <c r="AJ3851" s="5"/>
      <c r="AK3851" s="5"/>
      <c r="AL3851" s="5"/>
      <c r="AM3851" s="5"/>
      <c r="AN3851" s="5"/>
      <c r="AO3851" s="5"/>
      <c r="AP3851" s="5"/>
      <c r="AQ3851" s="5"/>
      <c r="AR3851" s="5"/>
      <c r="AS3851" s="5"/>
      <c r="AT3851" s="5"/>
      <c r="AU3851" s="5"/>
      <c r="AV3851" s="28"/>
      <c r="AW3851" s="28"/>
    </row>
    <row r="3852" spans="2:49" ht="15.6" x14ac:dyDescent="0.3">
      <c r="B3852" s="9"/>
      <c r="C3852" s="9"/>
      <c r="D3852" s="9"/>
      <c r="E3852" s="9"/>
      <c r="F3852" s="9"/>
      <c r="G3852" s="5"/>
      <c r="H3852" s="5"/>
      <c r="I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5"/>
      <c r="U3852" s="5"/>
      <c r="V3852" s="5"/>
      <c r="W3852" s="5"/>
      <c r="X3852" s="5"/>
      <c r="Y3852" s="5"/>
      <c r="Z3852" s="5"/>
      <c r="AA3852" s="5"/>
      <c r="AB3852" s="5"/>
      <c r="AC3852" s="5"/>
      <c r="AD3852" s="5"/>
      <c r="AE3852" s="5"/>
      <c r="AF3852" s="5"/>
      <c r="AG3852" s="5"/>
      <c r="AH3852" s="5"/>
      <c r="AI3852" s="5"/>
      <c r="AJ3852" s="5"/>
      <c r="AK3852" s="5"/>
      <c r="AL3852" s="5"/>
      <c r="AM3852" s="5"/>
      <c r="AN3852" s="5"/>
      <c r="AO3852" s="5"/>
      <c r="AP3852" s="5"/>
      <c r="AQ3852" s="5"/>
      <c r="AR3852" s="5"/>
      <c r="AS3852" s="5"/>
      <c r="AT3852" s="5"/>
      <c r="AU3852" s="5"/>
      <c r="AV3852" s="28"/>
      <c r="AW3852" s="28"/>
    </row>
    <row r="3853" spans="2:49" ht="15.6" x14ac:dyDescent="0.3">
      <c r="B3853" s="9"/>
      <c r="C3853" s="9"/>
      <c r="D3853" s="9"/>
      <c r="E3853" s="9"/>
      <c r="F3853" s="9"/>
      <c r="G3853" s="5"/>
      <c r="H3853" s="5"/>
      <c r="I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5"/>
      <c r="U3853" s="5"/>
      <c r="V3853" s="5"/>
      <c r="W3853" s="5"/>
      <c r="X3853" s="5"/>
      <c r="Y3853" s="5"/>
      <c r="Z3853" s="5"/>
      <c r="AA3853" s="5"/>
      <c r="AB3853" s="5"/>
      <c r="AC3853" s="5"/>
      <c r="AD3853" s="5"/>
      <c r="AE3853" s="5"/>
      <c r="AF3853" s="5"/>
      <c r="AG3853" s="5"/>
      <c r="AH3853" s="5"/>
      <c r="AI3853" s="5"/>
      <c r="AJ3853" s="5"/>
      <c r="AK3853" s="5"/>
      <c r="AL3853" s="5"/>
      <c r="AM3853" s="5"/>
      <c r="AN3853" s="5"/>
      <c r="AO3853" s="5"/>
      <c r="AP3853" s="5"/>
      <c r="AQ3853" s="5"/>
      <c r="AR3853" s="5"/>
      <c r="AS3853" s="5"/>
      <c r="AT3853" s="5"/>
      <c r="AU3853" s="5"/>
      <c r="AV3853" s="28"/>
      <c r="AW3853" s="28"/>
    </row>
    <row r="3854" spans="2:49" ht="15.6" x14ac:dyDescent="0.3">
      <c r="B3854" s="9"/>
      <c r="C3854" s="9"/>
      <c r="D3854" s="9"/>
      <c r="E3854" s="9"/>
      <c r="F3854" s="9"/>
      <c r="G3854" s="5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5"/>
      <c r="U3854" s="5"/>
      <c r="V3854" s="5"/>
      <c r="W3854" s="5"/>
      <c r="X3854" s="5"/>
      <c r="Y3854" s="5"/>
      <c r="Z3854" s="5"/>
      <c r="AA3854" s="5"/>
      <c r="AB3854" s="5"/>
      <c r="AC3854" s="5"/>
      <c r="AD3854" s="5"/>
      <c r="AE3854" s="5"/>
      <c r="AF3854" s="5"/>
      <c r="AG3854" s="5"/>
      <c r="AH3854" s="5"/>
      <c r="AI3854" s="5"/>
      <c r="AJ3854" s="5"/>
      <c r="AK3854" s="5"/>
      <c r="AL3854" s="5"/>
      <c r="AM3854" s="5"/>
      <c r="AN3854" s="5"/>
      <c r="AO3854" s="5"/>
      <c r="AP3854" s="5"/>
      <c r="AQ3854" s="5"/>
      <c r="AR3854" s="5"/>
      <c r="AS3854" s="5"/>
      <c r="AT3854" s="5"/>
      <c r="AU3854" s="5"/>
      <c r="AV3854" s="28"/>
      <c r="AW3854" s="28"/>
    </row>
    <row r="3855" spans="2:49" ht="15.6" x14ac:dyDescent="0.3">
      <c r="B3855" s="9"/>
      <c r="C3855" s="9"/>
      <c r="D3855" s="9"/>
      <c r="E3855" s="9"/>
      <c r="F3855" s="9"/>
      <c r="G3855" s="5"/>
      <c r="H3855" s="5"/>
      <c r="I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5"/>
      <c r="U3855" s="5"/>
      <c r="V3855" s="5"/>
      <c r="W3855" s="5"/>
      <c r="X3855" s="5"/>
      <c r="Y3855" s="5"/>
      <c r="Z3855" s="5"/>
      <c r="AA3855" s="5"/>
      <c r="AB3855" s="5"/>
      <c r="AC3855" s="5"/>
      <c r="AD3855" s="5"/>
      <c r="AE3855" s="5"/>
      <c r="AF3855" s="5"/>
      <c r="AG3855" s="5"/>
      <c r="AH3855" s="5"/>
      <c r="AI3855" s="5"/>
      <c r="AJ3855" s="5"/>
      <c r="AK3855" s="5"/>
      <c r="AL3855" s="5"/>
      <c r="AM3855" s="5"/>
      <c r="AN3855" s="5"/>
      <c r="AO3855" s="5"/>
      <c r="AP3855" s="5"/>
      <c r="AQ3855" s="5"/>
      <c r="AR3855" s="5"/>
      <c r="AS3855" s="5"/>
      <c r="AT3855" s="5"/>
      <c r="AU3855" s="5"/>
      <c r="AV3855" s="28"/>
      <c r="AW3855" s="28"/>
    </row>
    <row r="3856" spans="2:49" ht="15.6" x14ac:dyDescent="0.3">
      <c r="B3856" s="9"/>
      <c r="C3856" s="9"/>
      <c r="D3856" s="9"/>
      <c r="E3856" s="9"/>
      <c r="F3856" s="9"/>
      <c r="G3856" s="5"/>
      <c r="H3856" s="5"/>
      <c r="I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5"/>
      <c r="U3856" s="5"/>
      <c r="V3856" s="5"/>
      <c r="W3856" s="5"/>
      <c r="X3856" s="5"/>
      <c r="Y3856" s="5"/>
      <c r="Z3856" s="5"/>
      <c r="AA3856" s="5"/>
      <c r="AB3856" s="5"/>
      <c r="AC3856" s="5"/>
      <c r="AD3856" s="5"/>
      <c r="AE3856" s="5"/>
      <c r="AF3856" s="5"/>
      <c r="AG3856" s="5"/>
      <c r="AH3856" s="5"/>
      <c r="AI3856" s="5"/>
      <c r="AJ3856" s="5"/>
      <c r="AK3856" s="5"/>
      <c r="AL3856" s="5"/>
      <c r="AM3856" s="5"/>
      <c r="AN3856" s="5"/>
      <c r="AO3856" s="5"/>
      <c r="AP3856" s="5"/>
      <c r="AQ3856" s="5"/>
      <c r="AR3856" s="5"/>
      <c r="AS3856" s="5"/>
      <c r="AT3856" s="5"/>
      <c r="AU3856" s="5"/>
      <c r="AV3856" s="28"/>
      <c r="AW3856" s="28"/>
    </row>
    <row r="3857" spans="2:49" ht="15.6" x14ac:dyDescent="0.3">
      <c r="B3857" s="9"/>
      <c r="C3857" s="9"/>
      <c r="D3857" s="9"/>
      <c r="E3857" s="9"/>
      <c r="F3857" s="9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5"/>
      <c r="U3857" s="5"/>
      <c r="V3857" s="5"/>
      <c r="W3857" s="5"/>
      <c r="X3857" s="5"/>
      <c r="Y3857" s="5"/>
      <c r="Z3857" s="5"/>
      <c r="AA3857" s="5"/>
      <c r="AB3857" s="5"/>
      <c r="AC3857" s="5"/>
      <c r="AD3857" s="5"/>
      <c r="AE3857" s="5"/>
      <c r="AF3857" s="5"/>
      <c r="AG3857" s="5"/>
      <c r="AH3857" s="5"/>
      <c r="AI3857" s="5"/>
      <c r="AJ3857" s="5"/>
      <c r="AK3857" s="5"/>
      <c r="AL3857" s="5"/>
      <c r="AM3857" s="5"/>
      <c r="AN3857" s="5"/>
      <c r="AO3857" s="5"/>
      <c r="AP3857" s="5"/>
      <c r="AQ3857" s="5"/>
      <c r="AR3857" s="5"/>
      <c r="AS3857" s="5"/>
      <c r="AT3857" s="5"/>
      <c r="AU3857" s="5"/>
      <c r="AV3857" s="28"/>
      <c r="AW3857" s="28"/>
    </row>
    <row r="3858" spans="2:49" ht="15.6" x14ac:dyDescent="0.3">
      <c r="B3858" s="9"/>
      <c r="C3858" s="9"/>
      <c r="D3858" s="9"/>
      <c r="E3858" s="9"/>
      <c r="F3858" s="9"/>
      <c r="G3858" s="5"/>
      <c r="H3858" s="5"/>
      <c r="I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5"/>
      <c r="U3858" s="5"/>
      <c r="V3858" s="5"/>
      <c r="W3858" s="5"/>
      <c r="X3858" s="5"/>
      <c r="Y3858" s="5"/>
      <c r="Z3858" s="5"/>
      <c r="AA3858" s="5"/>
      <c r="AB3858" s="5"/>
      <c r="AC3858" s="5"/>
      <c r="AD3858" s="5"/>
      <c r="AE3858" s="5"/>
      <c r="AF3858" s="5"/>
      <c r="AG3858" s="5"/>
      <c r="AH3858" s="5"/>
      <c r="AI3858" s="5"/>
      <c r="AJ3858" s="5"/>
      <c r="AK3858" s="5"/>
      <c r="AL3858" s="5"/>
      <c r="AM3858" s="5"/>
      <c r="AN3858" s="5"/>
      <c r="AO3858" s="5"/>
      <c r="AP3858" s="5"/>
      <c r="AQ3858" s="5"/>
      <c r="AR3858" s="5"/>
      <c r="AS3858" s="5"/>
      <c r="AT3858" s="5"/>
      <c r="AU3858" s="5"/>
      <c r="AV3858" s="28"/>
      <c r="AW3858" s="28"/>
    </row>
    <row r="3859" spans="2:49" ht="15.6" x14ac:dyDescent="0.3">
      <c r="B3859" s="9"/>
      <c r="C3859" s="9"/>
      <c r="D3859" s="9"/>
      <c r="E3859" s="9"/>
      <c r="F3859" s="9"/>
      <c r="G3859" s="5"/>
      <c r="H3859" s="5"/>
      <c r="I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5"/>
      <c r="U3859" s="5"/>
      <c r="V3859" s="5"/>
      <c r="W3859" s="5"/>
      <c r="X3859" s="5"/>
      <c r="Y3859" s="5"/>
      <c r="Z3859" s="5"/>
      <c r="AA3859" s="5"/>
      <c r="AB3859" s="5"/>
      <c r="AC3859" s="5"/>
      <c r="AD3859" s="5"/>
      <c r="AE3859" s="5"/>
      <c r="AF3859" s="5"/>
      <c r="AG3859" s="5"/>
      <c r="AH3859" s="5"/>
      <c r="AI3859" s="5"/>
      <c r="AJ3859" s="5"/>
      <c r="AK3859" s="5"/>
      <c r="AL3859" s="5"/>
      <c r="AM3859" s="5"/>
      <c r="AN3859" s="5"/>
      <c r="AO3859" s="5"/>
      <c r="AP3859" s="5"/>
      <c r="AQ3859" s="5"/>
      <c r="AR3859" s="5"/>
      <c r="AS3859" s="5"/>
      <c r="AT3859" s="5"/>
      <c r="AU3859" s="5"/>
      <c r="AV3859" s="28"/>
      <c r="AW3859" s="28"/>
    </row>
    <row r="3860" spans="2:49" ht="15.6" x14ac:dyDescent="0.3">
      <c r="B3860" s="9"/>
      <c r="C3860" s="9"/>
      <c r="D3860" s="9"/>
      <c r="E3860" s="9"/>
      <c r="F3860" s="9"/>
      <c r="G3860" s="5"/>
      <c r="H3860" s="5"/>
      <c r="I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5"/>
      <c r="U3860" s="5"/>
      <c r="V3860" s="5"/>
      <c r="W3860" s="5"/>
      <c r="X3860" s="5"/>
      <c r="Y3860" s="5"/>
      <c r="Z3860" s="5"/>
      <c r="AA3860" s="5"/>
      <c r="AB3860" s="5"/>
      <c r="AC3860" s="5"/>
      <c r="AD3860" s="5"/>
      <c r="AE3860" s="5"/>
      <c r="AF3860" s="5"/>
      <c r="AG3860" s="5"/>
      <c r="AH3860" s="5"/>
      <c r="AI3860" s="5"/>
      <c r="AJ3860" s="5"/>
      <c r="AK3860" s="5"/>
      <c r="AL3860" s="5"/>
      <c r="AM3860" s="5"/>
      <c r="AN3860" s="5"/>
      <c r="AO3860" s="5"/>
      <c r="AP3860" s="5"/>
      <c r="AQ3860" s="5"/>
      <c r="AR3860" s="5"/>
      <c r="AS3860" s="5"/>
      <c r="AT3860" s="5"/>
      <c r="AU3860" s="5"/>
      <c r="AV3860" s="28"/>
      <c r="AW3860" s="28"/>
    </row>
    <row r="3861" spans="2:49" ht="15.6" x14ac:dyDescent="0.3">
      <c r="B3861" s="9"/>
      <c r="C3861" s="9"/>
      <c r="D3861" s="9"/>
      <c r="E3861" s="9"/>
      <c r="F3861" s="9"/>
      <c r="G3861" s="5"/>
      <c r="H3861" s="5"/>
      <c r="I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5"/>
      <c r="U3861" s="5"/>
      <c r="V3861" s="5"/>
      <c r="W3861" s="5"/>
      <c r="X3861" s="5"/>
      <c r="Y3861" s="5"/>
      <c r="Z3861" s="5"/>
      <c r="AA3861" s="5"/>
      <c r="AB3861" s="5"/>
      <c r="AC3861" s="5"/>
      <c r="AD3861" s="5"/>
      <c r="AE3861" s="5"/>
      <c r="AF3861" s="5"/>
      <c r="AG3861" s="5"/>
      <c r="AH3861" s="5"/>
      <c r="AI3861" s="5"/>
      <c r="AJ3861" s="5"/>
      <c r="AK3861" s="5"/>
      <c r="AL3861" s="5"/>
      <c r="AM3861" s="5"/>
      <c r="AN3861" s="5"/>
      <c r="AO3861" s="5"/>
      <c r="AP3861" s="5"/>
      <c r="AQ3861" s="5"/>
      <c r="AR3861" s="5"/>
      <c r="AS3861" s="5"/>
      <c r="AT3861" s="5"/>
      <c r="AU3861" s="5"/>
      <c r="AV3861" s="28"/>
      <c r="AW3861" s="28"/>
    </row>
    <row r="3862" spans="2:49" ht="15.6" x14ac:dyDescent="0.3">
      <c r="B3862" s="9"/>
      <c r="C3862" s="9"/>
      <c r="D3862" s="9"/>
      <c r="E3862" s="9"/>
      <c r="F3862" s="9"/>
      <c r="G3862" s="5"/>
      <c r="H3862" s="5"/>
      <c r="I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5"/>
      <c r="U3862" s="5"/>
      <c r="V3862" s="5"/>
      <c r="W3862" s="5"/>
      <c r="X3862" s="5"/>
      <c r="Y3862" s="5"/>
      <c r="Z3862" s="5"/>
      <c r="AA3862" s="5"/>
      <c r="AB3862" s="5"/>
      <c r="AC3862" s="5"/>
      <c r="AD3862" s="5"/>
      <c r="AE3862" s="5"/>
      <c r="AF3862" s="5"/>
      <c r="AG3862" s="5"/>
      <c r="AH3862" s="5"/>
      <c r="AI3862" s="5"/>
      <c r="AJ3862" s="5"/>
      <c r="AK3862" s="5"/>
      <c r="AL3862" s="5"/>
      <c r="AM3862" s="5"/>
      <c r="AN3862" s="5"/>
      <c r="AO3862" s="5"/>
      <c r="AP3862" s="5"/>
      <c r="AQ3862" s="5"/>
      <c r="AR3862" s="5"/>
      <c r="AS3862" s="5"/>
      <c r="AT3862" s="5"/>
      <c r="AU3862" s="5"/>
      <c r="AV3862" s="28"/>
      <c r="AW3862" s="28"/>
    </row>
    <row r="3863" spans="2:49" ht="15.6" x14ac:dyDescent="0.3">
      <c r="B3863" s="9"/>
      <c r="C3863" s="9"/>
      <c r="D3863" s="9"/>
      <c r="E3863" s="9"/>
      <c r="F3863" s="9"/>
      <c r="G3863" s="5"/>
      <c r="H3863" s="5"/>
      <c r="I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5"/>
      <c r="U3863" s="5"/>
      <c r="V3863" s="5"/>
      <c r="W3863" s="5"/>
      <c r="X3863" s="5"/>
      <c r="Y3863" s="5"/>
      <c r="Z3863" s="5"/>
      <c r="AA3863" s="5"/>
      <c r="AB3863" s="5"/>
      <c r="AC3863" s="5"/>
      <c r="AD3863" s="5"/>
      <c r="AE3863" s="5"/>
      <c r="AF3863" s="5"/>
      <c r="AG3863" s="5"/>
      <c r="AH3863" s="5"/>
      <c r="AI3863" s="5"/>
      <c r="AJ3863" s="5"/>
      <c r="AK3863" s="5"/>
      <c r="AL3863" s="5"/>
      <c r="AM3863" s="5"/>
      <c r="AN3863" s="5"/>
      <c r="AO3863" s="5"/>
      <c r="AP3863" s="5"/>
      <c r="AQ3863" s="5"/>
      <c r="AR3863" s="5"/>
      <c r="AS3863" s="5"/>
      <c r="AT3863" s="5"/>
      <c r="AU3863" s="5"/>
      <c r="AV3863" s="28"/>
      <c r="AW3863" s="28"/>
    </row>
    <row r="3864" spans="2:49" ht="15.6" x14ac:dyDescent="0.3">
      <c r="B3864" s="9"/>
      <c r="C3864" s="9"/>
      <c r="D3864" s="9"/>
      <c r="E3864" s="9"/>
      <c r="F3864" s="9"/>
      <c r="G3864" s="5"/>
      <c r="H3864" s="5"/>
      <c r="I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5"/>
      <c r="U3864" s="5"/>
      <c r="V3864" s="5"/>
      <c r="W3864" s="5"/>
      <c r="X3864" s="5"/>
      <c r="Y3864" s="5"/>
      <c r="Z3864" s="5"/>
      <c r="AA3864" s="5"/>
      <c r="AB3864" s="5"/>
      <c r="AC3864" s="5"/>
      <c r="AD3864" s="5"/>
      <c r="AE3864" s="5"/>
      <c r="AF3864" s="5"/>
      <c r="AG3864" s="5"/>
      <c r="AH3864" s="5"/>
      <c r="AI3864" s="5"/>
      <c r="AJ3864" s="5"/>
      <c r="AK3864" s="5"/>
      <c r="AL3864" s="5"/>
      <c r="AM3864" s="5"/>
      <c r="AN3864" s="5"/>
      <c r="AO3864" s="5"/>
      <c r="AP3864" s="5"/>
      <c r="AQ3864" s="5"/>
      <c r="AR3864" s="5"/>
      <c r="AS3864" s="5"/>
      <c r="AT3864" s="5"/>
      <c r="AU3864" s="5"/>
      <c r="AV3864" s="28"/>
      <c r="AW3864" s="28"/>
    </row>
    <row r="3865" spans="2:49" ht="15.6" x14ac:dyDescent="0.3">
      <c r="B3865" s="9"/>
      <c r="C3865" s="9"/>
      <c r="D3865" s="9"/>
      <c r="E3865" s="9"/>
      <c r="F3865" s="9"/>
      <c r="G3865" s="5"/>
      <c r="H3865" s="5"/>
      <c r="I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5"/>
      <c r="U3865" s="5"/>
      <c r="V3865" s="5"/>
      <c r="W3865" s="5"/>
      <c r="X3865" s="5"/>
      <c r="Y3865" s="5"/>
      <c r="Z3865" s="5"/>
      <c r="AA3865" s="5"/>
      <c r="AB3865" s="5"/>
      <c r="AC3865" s="5"/>
      <c r="AD3865" s="5"/>
      <c r="AE3865" s="5"/>
      <c r="AF3865" s="5"/>
      <c r="AG3865" s="5"/>
      <c r="AH3865" s="5"/>
      <c r="AI3865" s="5"/>
      <c r="AJ3865" s="5"/>
      <c r="AK3865" s="5"/>
      <c r="AL3865" s="5"/>
      <c r="AM3865" s="5"/>
      <c r="AN3865" s="5"/>
      <c r="AO3865" s="5"/>
      <c r="AP3865" s="5"/>
      <c r="AQ3865" s="5"/>
      <c r="AR3865" s="5"/>
      <c r="AS3865" s="5"/>
      <c r="AT3865" s="5"/>
      <c r="AU3865" s="5"/>
      <c r="AV3865" s="28"/>
      <c r="AW3865" s="28"/>
    </row>
    <row r="3866" spans="2:49" ht="15.6" x14ac:dyDescent="0.3">
      <c r="B3866" s="9"/>
      <c r="C3866" s="9"/>
      <c r="D3866" s="9"/>
      <c r="E3866" s="9"/>
      <c r="F3866" s="9"/>
      <c r="G3866" s="5"/>
      <c r="H3866" s="5"/>
      <c r="I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5"/>
      <c r="U3866" s="5"/>
      <c r="V3866" s="5"/>
      <c r="W3866" s="5"/>
      <c r="X3866" s="5"/>
      <c r="Y3866" s="5"/>
      <c r="Z3866" s="5"/>
      <c r="AA3866" s="5"/>
      <c r="AB3866" s="5"/>
      <c r="AC3866" s="5"/>
      <c r="AD3866" s="5"/>
      <c r="AE3866" s="5"/>
      <c r="AF3866" s="5"/>
      <c r="AG3866" s="5"/>
      <c r="AH3866" s="5"/>
      <c r="AI3866" s="5"/>
      <c r="AJ3866" s="5"/>
      <c r="AK3866" s="5"/>
      <c r="AL3866" s="5"/>
      <c r="AM3866" s="5"/>
      <c r="AN3866" s="5"/>
      <c r="AO3866" s="5"/>
      <c r="AP3866" s="5"/>
      <c r="AQ3866" s="5"/>
      <c r="AR3866" s="5"/>
      <c r="AS3866" s="5"/>
      <c r="AT3866" s="5"/>
      <c r="AU3866" s="5"/>
      <c r="AV3866" s="28"/>
      <c r="AW3866" s="28"/>
    </row>
    <row r="3867" spans="2:49" ht="15.6" x14ac:dyDescent="0.3">
      <c r="B3867" s="9"/>
      <c r="C3867" s="9"/>
      <c r="D3867" s="9"/>
      <c r="E3867" s="9"/>
      <c r="F3867" s="9"/>
      <c r="G3867" s="5"/>
      <c r="H3867" s="5"/>
      <c r="I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5"/>
      <c r="U3867" s="5"/>
      <c r="V3867" s="5"/>
      <c r="W3867" s="5"/>
      <c r="X3867" s="5"/>
      <c r="Y3867" s="5"/>
      <c r="Z3867" s="5"/>
      <c r="AA3867" s="5"/>
      <c r="AB3867" s="5"/>
      <c r="AC3867" s="5"/>
      <c r="AD3867" s="5"/>
      <c r="AE3867" s="5"/>
      <c r="AF3867" s="5"/>
      <c r="AG3867" s="5"/>
      <c r="AH3867" s="5"/>
      <c r="AI3867" s="5"/>
      <c r="AJ3867" s="5"/>
      <c r="AK3867" s="5"/>
      <c r="AL3867" s="5"/>
      <c r="AM3867" s="5"/>
      <c r="AN3867" s="5"/>
      <c r="AO3867" s="5"/>
      <c r="AP3867" s="5"/>
      <c r="AQ3867" s="5"/>
      <c r="AR3867" s="5"/>
      <c r="AS3867" s="5"/>
      <c r="AT3867" s="5"/>
      <c r="AU3867" s="5"/>
      <c r="AV3867" s="28"/>
      <c r="AW3867" s="28"/>
    </row>
    <row r="3868" spans="2:49" ht="15.6" x14ac:dyDescent="0.3">
      <c r="B3868" s="9"/>
      <c r="C3868" s="9"/>
      <c r="D3868" s="9"/>
      <c r="E3868" s="9"/>
      <c r="F3868" s="9"/>
      <c r="G3868" s="5"/>
      <c r="H3868" s="5"/>
      <c r="I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5"/>
      <c r="U3868" s="5"/>
      <c r="V3868" s="5"/>
      <c r="W3868" s="5"/>
      <c r="X3868" s="5"/>
      <c r="Y3868" s="5"/>
      <c r="Z3868" s="5"/>
      <c r="AA3868" s="5"/>
      <c r="AB3868" s="5"/>
      <c r="AC3868" s="5"/>
      <c r="AD3868" s="5"/>
      <c r="AE3868" s="5"/>
      <c r="AF3868" s="5"/>
      <c r="AG3868" s="5"/>
      <c r="AH3868" s="5"/>
      <c r="AI3868" s="5"/>
      <c r="AJ3868" s="5"/>
      <c r="AK3868" s="5"/>
      <c r="AL3868" s="5"/>
      <c r="AM3868" s="5"/>
      <c r="AN3868" s="5"/>
      <c r="AO3868" s="5"/>
      <c r="AP3868" s="5"/>
      <c r="AQ3868" s="5"/>
      <c r="AR3868" s="5"/>
      <c r="AS3868" s="5"/>
      <c r="AT3868" s="5"/>
      <c r="AU3868" s="5"/>
      <c r="AV3868" s="28"/>
      <c r="AW3868" s="28"/>
    </row>
    <row r="3869" spans="2:49" ht="15.6" x14ac:dyDescent="0.3">
      <c r="B3869" s="9"/>
      <c r="C3869" s="9"/>
      <c r="D3869" s="9"/>
      <c r="E3869" s="9"/>
      <c r="F3869" s="9"/>
      <c r="G3869" s="5"/>
      <c r="H3869" s="5"/>
      <c r="I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5"/>
      <c r="U3869" s="5"/>
      <c r="V3869" s="5"/>
      <c r="W3869" s="5"/>
      <c r="X3869" s="5"/>
      <c r="Y3869" s="5"/>
      <c r="Z3869" s="5"/>
      <c r="AA3869" s="5"/>
      <c r="AB3869" s="5"/>
      <c r="AC3869" s="5"/>
      <c r="AD3869" s="5"/>
      <c r="AE3869" s="5"/>
      <c r="AF3869" s="5"/>
      <c r="AG3869" s="5"/>
      <c r="AH3869" s="5"/>
      <c r="AI3869" s="5"/>
      <c r="AJ3869" s="5"/>
      <c r="AK3869" s="5"/>
      <c r="AL3869" s="5"/>
      <c r="AM3869" s="5"/>
      <c r="AN3869" s="5"/>
      <c r="AO3869" s="5"/>
      <c r="AP3869" s="5"/>
      <c r="AQ3869" s="5"/>
      <c r="AR3869" s="5"/>
      <c r="AS3869" s="5"/>
      <c r="AT3869" s="5"/>
      <c r="AU3869" s="5"/>
      <c r="AV3869" s="28"/>
      <c r="AW3869" s="28"/>
    </row>
    <row r="3870" spans="2:49" ht="15.6" x14ac:dyDescent="0.3">
      <c r="B3870" s="9"/>
      <c r="C3870" s="9"/>
      <c r="D3870" s="9"/>
      <c r="E3870" s="9"/>
      <c r="F3870" s="9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5"/>
      <c r="U3870" s="5"/>
      <c r="V3870" s="5"/>
      <c r="W3870" s="5"/>
      <c r="X3870" s="5"/>
      <c r="Y3870" s="5"/>
      <c r="Z3870" s="5"/>
      <c r="AA3870" s="5"/>
      <c r="AB3870" s="5"/>
      <c r="AC3870" s="5"/>
      <c r="AD3870" s="5"/>
      <c r="AE3870" s="5"/>
      <c r="AF3870" s="5"/>
      <c r="AG3870" s="5"/>
      <c r="AH3870" s="5"/>
      <c r="AI3870" s="5"/>
      <c r="AJ3870" s="5"/>
      <c r="AK3870" s="5"/>
      <c r="AL3870" s="5"/>
      <c r="AM3870" s="5"/>
      <c r="AN3870" s="5"/>
      <c r="AO3870" s="5"/>
      <c r="AP3870" s="5"/>
      <c r="AQ3870" s="5"/>
      <c r="AR3870" s="5"/>
      <c r="AS3870" s="5"/>
      <c r="AT3870" s="5"/>
      <c r="AU3870" s="5"/>
      <c r="AV3870" s="28"/>
      <c r="AW3870" s="28"/>
    </row>
    <row r="3871" spans="2:49" ht="15.6" x14ac:dyDescent="0.3">
      <c r="B3871" s="9"/>
      <c r="C3871" s="9"/>
      <c r="D3871" s="9"/>
      <c r="E3871" s="9"/>
      <c r="F3871" s="9"/>
      <c r="G3871" s="5"/>
      <c r="H3871" s="5"/>
      <c r="I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5"/>
      <c r="U3871" s="5"/>
      <c r="V3871" s="5"/>
      <c r="W3871" s="5"/>
      <c r="X3871" s="5"/>
      <c r="Y3871" s="5"/>
      <c r="Z3871" s="5"/>
      <c r="AA3871" s="5"/>
      <c r="AB3871" s="5"/>
      <c r="AC3871" s="5"/>
      <c r="AD3871" s="5"/>
      <c r="AE3871" s="5"/>
      <c r="AF3871" s="5"/>
      <c r="AG3871" s="5"/>
      <c r="AH3871" s="5"/>
      <c r="AI3871" s="5"/>
      <c r="AJ3871" s="5"/>
      <c r="AK3871" s="5"/>
      <c r="AL3871" s="5"/>
      <c r="AM3871" s="5"/>
      <c r="AN3871" s="5"/>
      <c r="AO3871" s="5"/>
      <c r="AP3871" s="5"/>
      <c r="AQ3871" s="5"/>
      <c r="AR3871" s="5"/>
      <c r="AS3871" s="5"/>
      <c r="AT3871" s="5"/>
      <c r="AU3871" s="5"/>
      <c r="AV3871" s="28"/>
      <c r="AW3871" s="28"/>
    </row>
    <row r="3872" spans="2:49" ht="15.6" x14ac:dyDescent="0.3">
      <c r="B3872" s="9"/>
      <c r="C3872" s="9"/>
      <c r="D3872" s="9"/>
      <c r="E3872" s="9"/>
      <c r="F3872" s="9"/>
      <c r="G3872" s="5"/>
      <c r="H3872" s="5"/>
      <c r="I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5"/>
      <c r="U3872" s="5"/>
      <c r="V3872" s="5"/>
      <c r="W3872" s="5"/>
      <c r="X3872" s="5"/>
      <c r="Y3872" s="5"/>
      <c r="Z3872" s="5"/>
      <c r="AA3872" s="5"/>
      <c r="AB3872" s="5"/>
      <c r="AC3872" s="5"/>
      <c r="AD3872" s="5"/>
      <c r="AE3872" s="5"/>
      <c r="AF3872" s="5"/>
      <c r="AG3872" s="5"/>
      <c r="AH3872" s="5"/>
      <c r="AI3872" s="5"/>
      <c r="AJ3872" s="5"/>
      <c r="AK3872" s="5"/>
      <c r="AL3872" s="5"/>
      <c r="AM3872" s="5"/>
      <c r="AN3872" s="5"/>
      <c r="AO3872" s="5"/>
      <c r="AP3872" s="5"/>
      <c r="AQ3872" s="5"/>
      <c r="AR3872" s="5"/>
      <c r="AS3872" s="5"/>
      <c r="AT3872" s="5"/>
      <c r="AU3872" s="5"/>
      <c r="AV3872" s="28"/>
      <c r="AW3872" s="28"/>
    </row>
    <row r="3873" spans="2:49" ht="15.6" x14ac:dyDescent="0.3">
      <c r="B3873" s="9"/>
      <c r="C3873" s="9"/>
      <c r="D3873" s="9"/>
      <c r="E3873" s="9"/>
      <c r="F3873" s="9"/>
      <c r="G3873" s="5"/>
      <c r="H3873" s="5"/>
      <c r="I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5"/>
      <c r="U3873" s="5"/>
      <c r="V3873" s="5"/>
      <c r="W3873" s="5"/>
      <c r="X3873" s="5"/>
      <c r="Y3873" s="5"/>
      <c r="Z3873" s="5"/>
      <c r="AA3873" s="5"/>
      <c r="AB3873" s="5"/>
      <c r="AC3873" s="5"/>
      <c r="AD3873" s="5"/>
      <c r="AE3873" s="5"/>
      <c r="AF3873" s="5"/>
      <c r="AG3873" s="5"/>
      <c r="AH3873" s="5"/>
      <c r="AI3873" s="5"/>
      <c r="AJ3873" s="5"/>
      <c r="AK3873" s="5"/>
      <c r="AL3873" s="5"/>
      <c r="AM3873" s="5"/>
      <c r="AN3873" s="5"/>
      <c r="AO3873" s="5"/>
      <c r="AP3873" s="5"/>
      <c r="AQ3873" s="5"/>
      <c r="AR3873" s="5"/>
      <c r="AS3873" s="5"/>
      <c r="AT3873" s="5"/>
      <c r="AU3873" s="5"/>
      <c r="AV3873" s="28"/>
      <c r="AW3873" s="28"/>
    </row>
    <row r="3874" spans="2:49" ht="15.6" x14ac:dyDescent="0.3">
      <c r="B3874" s="9"/>
      <c r="C3874" s="9"/>
      <c r="D3874" s="9"/>
      <c r="E3874" s="9"/>
      <c r="F3874" s="9"/>
      <c r="G3874" s="5"/>
      <c r="H3874" s="5"/>
      <c r="I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5"/>
      <c r="U3874" s="5"/>
      <c r="V3874" s="5"/>
      <c r="W3874" s="5"/>
      <c r="X3874" s="5"/>
      <c r="Y3874" s="5"/>
      <c r="Z3874" s="5"/>
      <c r="AA3874" s="5"/>
      <c r="AB3874" s="5"/>
      <c r="AC3874" s="5"/>
      <c r="AD3874" s="5"/>
      <c r="AE3874" s="5"/>
      <c r="AF3874" s="5"/>
      <c r="AG3874" s="5"/>
      <c r="AH3874" s="5"/>
      <c r="AI3874" s="5"/>
      <c r="AJ3874" s="5"/>
      <c r="AK3874" s="5"/>
      <c r="AL3874" s="5"/>
      <c r="AM3874" s="5"/>
      <c r="AN3874" s="5"/>
      <c r="AO3874" s="5"/>
      <c r="AP3874" s="5"/>
      <c r="AQ3874" s="5"/>
      <c r="AR3874" s="5"/>
      <c r="AS3874" s="5"/>
      <c r="AT3874" s="5"/>
      <c r="AU3874" s="5"/>
      <c r="AV3874" s="28"/>
      <c r="AW3874" s="28"/>
    </row>
    <row r="3875" spans="2:49" ht="15.6" x14ac:dyDescent="0.3">
      <c r="B3875" s="9"/>
      <c r="C3875" s="9"/>
      <c r="D3875" s="9"/>
      <c r="E3875" s="9"/>
      <c r="F3875" s="9"/>
      <c r="G3875" s="5"/>
      <c r="H3875" s="5"/>
      <c r="I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5"/>
      <c r="U3875" s="5"/>
      <c r="V3875" s="5"/>
      <c r="W3875" s="5"/>
      <c r="X3875" s="5"/>
      <c r="Y3875" s="5"/>
      <c r="Z3875" s="5"/>
      <c r="AA3875" s="5"/>
      <c r="AB3875" s="5"/>
      <c r="AC3875" s="5"/>
      <c r="AD3875" s="5"/>
      <c r="AE3875" s="5"/>
      <c r="AF3875" s="5"/>
      <c r="AG3875" s="5"/>
      <c r="AH3875" s="5"/>
      <c r="AI3875" s="5"/>
      <c r="AJ3875" s="5"/>
      <c r="AK3875" s="5"/>
      <c r="AL3875" s="5"/>
      <c r="AM3875" s="5"/>
      <c r="AN3875" s="5"/>
      <c r="AO3875" s="5"/>
      <c r="AP3875" s="5"/>
      <c r="AQ3875" s="5"/>
      <c r="AR3875" s="5"/>
      <c r="AS3875" s="5"/>
      <c r="AT3875" s="5"/>
      <c r="AU3875" s="5"/>
      <c r="AV3875" s="28"/>
      <c r="AW3875" s="28"/>
    </row>
    <row r="3876" spans="2:49" ht="15.6" x14ac:dyDescent="0.3">
      <c r="B3876" s="9"/>
      <c r="C3876" s="9"/>
      <c r="D3876" s="9"/>
      <c r="E3876" s="9"/>
      <c r="F3876" s="9"/>
      <c r="G3876" s="5"/>
      <c r="H3876" s="5"/>
      <c r="I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5"/>
      <c r="U3876" s="5"/>
      <c r="V3876" s="5"/>
      <c r="W3876" s="5"/>
      <c r="X3876" s="5"/>
      <c r="Y3876" s="5"/>
      <c r="Z3876" s="5"/>
      <c r="AA3876" s="5"/>
      <c r="AB3876" s="5"/>
      <c r="AC3876" s="5"/>
      <c r="AD3876" s="5"/>
      <c r="AE3876" s="5"/>
      <c r="AF3876" s="5"/>
      <c r="AG3876" s="5"/>
      <c r="AH3876" s="5"/>
      <c r="AI3876" s="5"/>
      <c r="AJ3876" s="5"/>
      <c r="AK3876" s="5"/>
      <c r="AL3876" s="5"/>
      <c r="AM3876" s="5"/>
      <c r="AN3876" s="5"/>
      <c r="AO3876" s="5"/>
      <c r="AP3876" s="5"/>
      <c r="AQ3876" s="5"/>
      <c r="AR3876" s="5"/>
      <c r="AS3876" s="5"/>
      <c r="AT3876" s="5"/>
      <c r="AU3876" s="5"/>
      <c r="AV3876" s="28"/>
      <c r="AW3876" s="28"/>
    </row>
    <row r="3877" spans="2:49" ht="15.6" x14ac:dyDescent="0.3">
      <c r="B3877" s="9"/>
      <c r="C3877" s="9"/>
      <c r="D3877" s="9"/>
      <c r="E3877" s="9"/>
      <c r="F3877" s="9"/>
      <c r="G3877" s="5"/>
      <c r="H3877" s="5"/>
      <c r="I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5"/>
      <c r="U3877" s="5"/>
      <c r="V3877" s="5"/>
      <c r="W3877" s="5"/>
      <c r="X3877" s="5"/>
      <c r="Y3877" s="5"/>
      <c r="Z3877" s="5"/>
      <c r="AA3877" s="5"/>
      <c r="AB3877" s="5"/>
      <c r="AC3877" s="5"/>
      <c r="AD3877" s="5"/>
      <c r="AE3877" s="5"/>
      <c r="AF3877" s="5"/>
      <c r="AG3877" s="5"/>
      <c r="AH3877" s="5"/>
      <c r="AI3877" s="5"/>
      <c r="AJ3877" s="5"/>
      <c r="AK3877" s="5"/>
      <c r="AL3877" s="5"/>
      <c r="AM3877" s="5"/>
      <c r="AN3877" s="5"/>
      <c r="AO3877" s="5"/>
      <c r="AP3877" s="5"/>
      <c r="AQ3877" s="5"/>
      <c r="AR3877" s="5"/>
      <c r="AS3877" s="5"/>
      <c r="AT3877" s="5"/>
      <c r="AU3877" s="5"/>
      <c r="AV3877" s="28"/>
      <c r="AW3877" s="28"/>
    </row>
    <row r="3878" spans="2:49" ht="15.6" x14ac:dyDescent="0.3">
      <c r="B3878" s="9"/>
      <c r="C3878" s="9"/>
      <c r="D3878" s="9"/>
      <c r="E3878" s="9"/>
      <c r="F3878" s="9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5"/>
      <c r="U3878" s="5"/>
      <c r="V3878" s="5"/>
      <c r="W3878" s="5"/>
      <c r="X3878" s="5"/>
      <c r="Y3878" s="5"/>
      <c r="Z3878" s="5"/>
      <c r="AA3878" s="5"/>
      <c r="AB3878" s="5"/>
      <c r="AC3878" s="5"/>
      <c r="AD3878" s="5"/>
      <c r="AE3878" s="5"/>
      <c r="AF3878" s="5"/>
      <c r="AG3878" s="5"/>
      <c r="AH3878" s="5"/>
      <c r="AI3878" s="5"/>
      <c r="AJ3878" s="5"/>
      <c r="AK3878" s="5"/>
      <c r="AL3878" s="5"/>
      <c r="AM3878" s="5"/>
      <c r="AN3878" s="5"/>
      <c r="AO3878" s="5"/>
      <c r="AP3878" s="5"/>
      <c r="AQ3878" s="5"/>
      <c r="AR3878" s="5"/>
      <c r="AS3878" s="5"/>
      <c r="AT3878" s="5"/>
      <c r="AU3878" s="5"/>
      <c r="AV3878" s="28"/>
      <c r="AW3878" s="28"/>
    </row>
    <row r="3879" spans="2:49" ht="15.6" x14ac:dyDescent="0.3">
      <c r="B3879" s="9"/>
      <c r="C3879" s="9"/>
      <c r="D3879" s="9"/>
      <c r="E3879" s="9"/>
      <c r="F3879" s="9"/>
      <c r="G3879" s="5"/>
      <c r="H3879" s="5"/>
      <c r="I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5"/>
      <c r="U3879" s="5"/>
      <c r="V3879" s="5"/>
      <c r="W3879" s="5"/>
      <c r="X3879" s="5"/>
      <c r="Y3879" s="5"/>
      <c r="Z3879" s="5"/>
      <c r="AA3879" s="5"/>
      <c r="AB3879" s="5"/>
      <c r="AC3879" s="5"/>
      <c r="AD3879" s="5"/>
      <c r="AE3879" s="5"/>
      <c r="AF3879" s="5"/>
      <c r="AG3879" s="5"/>
      <c r="AH3879" s="5"/>
      <c r="AI3879" s="5"/>
      <c r="AJ3879" s="5"/>
      <c r="AK3879" s="5"/>
      <c r="AL3879" s="5"/>
      <c r="AM3879" s="5"/>
      <c r="AN3879" s="5"/>
      <c r="AO3879" s="5"/>
      <c r="AP3879" s="5"/>
      <c r="AQ3879" s="5"/>
      <c r="AR3879" s="5"/>
      <c r="AS3879" s="5"/>
      <c r="AT3879" s="5"/>
      <c r="AU3879" s="5"/>
      <c r="AV3879" s="28"/>
      <c r="AW3879" s="28"/>
    </row>
    <row r="3880" spans="2:49" ht="15.6" x14ac:dyDescent="0.3">
      <c r="B3880" s="9"/>
      <c r="C3880" s="9"/>
      <c r="D3880" s="9"/>
      <c r="E3880" s="9"/>
      <c r="F3880" s="9"/>
      <c r="G3880" s="5"/>
      <c r="H3880" s="5"/>
      <c r="I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5"/>
      <c r="U3880" s="5"/>
      <c r="V3880" s="5"/>
      <c r="W3880" s="5"/>
      <c r="X3880" s="5"/>
      <c r="Y3880" s="5"/>
      <c r="Z3880" s="5"/>
      <c r="AA3880" s="5"/>
      <c r="AB3880" s="5"/>
      <c r="AC3880" s="5"/>
      <c r="AD3880" s="5"/>
      <c r="AE3880" s="5"/>
      <c r="AF3880" s="5"/>
      <c r="AG3880" s="5"/>
      <c r="AH3880" s="5"/>
      <c r="AI3880" s="5"/>
      <c r="AJ3880" s="5"/>
      <c r="AK3880" s="5"/>
      <c r="AL3880" s="5"/>
      <c r="AM3880" s="5"/>
      <c r="AN3880" s="5"/>
      <c r="AO3880" s="5"/>
      <c r="AP3880" s="5"/>
      <c r="AQ3880" s="5"/>
      <c r="AR3880" s="5"/>
      <c r="AS3880" s="5"/>
      <c r="AT3880" s="5"/>
      <c r="AU3880" s="5"/>
      <c r="AV3880" s="28"/>
      <c r="AW3880" s="28"/>
    </row>
    <row r="3881" spans="2:49" ht="15.6" x14ac:dyDescent="0.3">
      <c r="B3881" s="9"/>
      <c r="C3881" s="9"/>
      <c r="D3881" s="9"/>
      <c r="E3881" s="9"/>
      <c r="F3881" s="9"/>
      <c r="G3881" s="5"/>
      <c r="H3881" s="5"/>
      <c r="I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5"/>
      <c r="U3881" s="5"/>
      <c r="V3881" s="5"/>
      <c r="W3881" s="5"/>
      <c r="X3881" s="5"/>
      <c r="Y3881" s="5"/>
      <c r="Z3881" s="5"/>
      <c r="AA3881" s="5"/>
      <c r="AB3881" s="5"/>
      <c r="AC3881" s="5"/>
      <c r="AD3881" s="5"/>
      <c r="AE3881" s="5"/>
      <c r="AF3881" s="5"/>
      <c r="AG3881" s="5"/>
      <c r="AH3881" s="5"/>
      <c r="AI3881" s="5"/>
      <c r="AJ3881" s="5"/>
      <c r="AK3881" s="5"/>
      <c r="AL3881" s="5"/>
      <c r="AM3881" s="5"/>
      <c r="AN3881" s="5"/>
      <c r="AO3881" s="5"/>
      <c r="AP3881" s="5"/>
      <c r="AQ3881" s="5"/>
      <c r="AR3881" s="5"/>
      <c r="AS3881" s="5"/>
      <c r="AT3881" s="5"/>
      <c r="AU3881" s="5"/>
      <c r="AV3881" s="28"/>
      <c r="AW3881" s="28"/>
    </row>
    <row r="3882" spans="2:49" ht="15.6" x14ac:dyDescent="0.3">
      <c r="B3882" s="9"/>
      <c r="C3882" s="9"/>
      <c r="D3882" s="9"/>
      <c r="E3882" s="9"/>
      <c r="F3882" s="9"/>
      <c r="G3882" s="5"/>
      <c r="H3882" s="5"/>
      <c r="I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5"/>
      <c r="U3882" s="5"/>
      <c r="V3882" s="5"/>
      <c r="W3882" s="5"/>
      <c r="X3882" s="5"/>
      <c r="Y3882" s="5"/>
      <c r="Z3882" s="5"/>
      <c r="AA3882" s="5"/>
      <c r="AB3882" s="5"/>
      <c r="AC3882" s="5"/>
      <c r="AD3882" s="5"/>
      <c r="AE3882" s="5"/>
      <c r="AF3882" s="5"/>
      <c r="AG3882" s="5"/>
      <c r="AH3882" s="5"/>
      <c r="AI3882" s="5"/>
      <c r="AJ3882" s="5"/>
      <c r="AK3882" s="5"/>
      <c r="AL3882" s="5"/>
      <c r="AM3882" s="5"/>
      <c r="AN3882" s="5"/>
      <c r="AO3882" s="5"/>
      <c r="AP3882" s="5"/>
      <c r="AQ3882" s="5"/>
      <c r="AR3882" s="5"/>
      <c r="AS3882" s="5"/>
      <c r="AT3882" s="5"/>
      <c r="AU3882" s="5"/>
      <c r="AV3882" s="28"/>
      <c r="AW3882" s="28"/>
    </row>
    <row r="3883" spans="2:49" ht="15.6" x14ac:dyDescent="0.3">
      <c r="B3883" s="9"/>
      <c r="C3883" s="9"/>
      <c r="D3883" s="9"/>
      <c r="E3883" s="9"/>
      <c r="F3883" s="9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5"/>
      <c r="U3883" s="5"/>
      <c r="V3883" s="5"/>
      <c r="W3883" s="5"/>
      <c r="X3883" s="5"/>
      <c r="Y3883" s="5"/>
      <c r="Z3883" s="5"/>
      <c r="AA3883" s="5"/>
      <c r="AB3883" s="5"/>
      <c r="AC3883" s="5"/>
      <c r="AD3883" s="5"/>
      <c r="AE3883" s="5"/>
      <c r="AF3883" s="5"/>
      <c r="AG3883" s="5"/>
      <c r="AH3883" s="5"/>
      <c r="AI3883" s="5"/>
      <c r="AJ3883" s="5"/>
      <c r="AK3883" s="5"/>
      <c r="AL3883" s="5"/>
      <c r="AM3883" s="5"/>
      <c r="AN3883" s="5"/>
      <c r="AO3883" s="5"/>
      <c r="AP3883" s="5"/>
      <c r="AQ3883" s="5"/>
      <c r="AR3883" s="5"/>
      <c r="AS3883" s="5"/>
      <c r="AT3883" s="5"/>
      <c r="AU3883" s="5"/>
      <c r="AV3883" s="28"/>
      <c r="AW3883" s="28"/>
    </row>
    <row r="3884" spans="2:49" ht="15.6" x14ac:dyDescent="0.3">
      <c r="B3884" s="9"/>
      <c r="C3884" s="9"/>
      <c r="D3884" s="9"/>
      <c r="E3884" s="9"/>
      <c r="F3884" s="9"/>
      <c r="G3884" s="5"/>
      <c r="H3884" s="5"/>
      <c r="I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5"/>
      <c r="U3884" s="5"/>
      <c r="V3884" s="5"/>
      <c r="W3884" s="5"/>
      <c r="X3884" s="5"/>
      <c r="Y3884" s="5"/>
      <c r="Z3884" s="5"/>
      <c r="AA3884" s="5"/>
      <c r="AB3884" s="5"/>
      <c r="AC3884" s="5"/>
      <c r="AD3884" s="5"/>
      <c r="AE3884" s="5"/>
      <c r="AF3884" s="5"/>
      <c r="AG3884" s="5"/>
      <c r="AH3884" s="5"/>
      <c r="AI3884" s="5"/>
      <c r="AJ3884" s="5"/>
      <c r="AK3884" s="5"/>
      <c r="AL3884" s="5"/>
      <c r="AM3884" s="5"/>
      <c r="AN3884" s="5"/>
      <c r="AO3884" s="5"/>
      <c r="AP3884" s="5"/>
      <c r="AQ3884" s="5"/>
      <c r="AR3884" s="5"/>
      <c r="AS3884" s="5"/>
      <c r="AT3884" s="5"/>
      <c r="AU3884" s="5"/>
      <c r="AV3884" s="28"/>
      <c r="AW3884" s="28"/>
    </row>
    <row r="3885" spans="2:49" ht="15.6" x14ac:dyDescent="0.3">
      <c r="B3885" s="9"/>
      <c r="C3885" s="9"/>
      <c r="D3885" s="9"/>
      <c r="E3885" s="9"/>
      <c r="F3885" s="9"/>
      <c r="G3885" s="5"/>
      <c r="H3885" s="5"/>
      <c r="I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5"/>
      <c r="U3885" s="5"/>
      <c r="V3885" s="5"/>
      <c r="W3885" s="5"/>
      <c r="X3885" s="5"/>
      <c r="Y3885" s="5"/>
      <c r="Z3885" s="5"/>
      <c r="AA3885" s="5"/>
      <c r="AB3885" s="5"/>
      <c r="AC3885" s="5"/>
      <c r="AD3885" s="5"/>
      <c r="AE3885" s="5"/>
      <c r="AF3885" s="5"/>
      <c r="AG3885" s="5"/>
      <c r="AH3885" s="5"/>
      <c r="AI3885" s="5"/>
      <c r="AJ3885" s="5"/>
      <c r="AK3885" s="5"/>
      <c r="AL3885" s="5"/>
      <c r="AM3885" s="5"/>
      <c r="AN3885" s="5"/>
      <c r="AO3885" s="5"/>
      <c r="AP3885" s="5"/>
      <c r="AQ3885" s="5"/>
      <c r="AR3885" s="5"/>
      <c r="AS3885" s="5"/>
      <c r="AT3885" s="5"/>
      <c r="AU3885" s="5"/>
      <c r="AV3885" s="28"/>
      <c r="AW3885" s="28"/>
    </row>
    <row r="3886" spans="2:49" ht="15.6" x14ac:dyDescent="0.3">
      <c r="B3886" s="9"/>
      <c r="C3886" s="9"/>
      <c r="D3886" s="9"/>
      <c r="E3886" s="9"/>
      <c r="F3886" s="9"/>
      <c r="G3886" s="5"/>
      <c r="H3886" s="5"/>
      <c r="I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5"/>
      <c r="U3886" s="5"/>
      <c r="V3886" s="5"/>
      <c r="W3886" s="5"/>
      <c r="X3886" s="5"/>
      <c r="Y3886" s="5"/>
      <c r="Z3886" s="5"/>
      <c r="AA3886" s="5"/>
      <c r="AB3886" s="5"/>
      <c r="AC3886" s="5"/>
      <c r="AD3886" s="5"/>
      <c r="AE3886" s="5"/>
      <c r="AF3886" s="5"/>
      <c r="AG3886" s="5"/>
      <c r="AH3886" s="5"/>
      <c r="AI3886" s="5"/>
      <c r="AJ3886" s="5"/>
      <c r="AK3886" s="5"/>
      <c r="AL3886" s="5"/>
      <c r="AM3886" s="5"/>
      <c r="AN3886" s="5"/>
      <c r="AO3886" s="5"/>
      <c r="AP3886" s="5"/>
      <c r="AQ3886" s="5"/>
      <c r="AR3886" s="5"/>
      <c r="AS3886" s="5"/>
      <c r="AT3886" s="5"/>
      <c r="AU3886" s="5"/>
      <c r="AV3886" s="28"/>
      <c r="AW3886" s="28"/>
    </row>
    <row r="3887" spans="2:49" ht="15.6" x14ac:dyDescent="0.3">
      <c r="B3887" s="9"/>
      <c r="C3887" s="9"/>
      <c r="D3887" s="9"/>
      <c r="E3887" s="9"/>
      <c r="F3887" s="9"/>
      <c r="G3887" s="5"/>
      <c r="H3887" s="5"/>
      <c r="I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5"/>
      <c r="U3887" s="5"/>
      <c r="V3887" s="5"/>
      <c r="W3887" s="5"/>
      <c r="X3887" s="5"/>
      <c r="Y3887" s="5"/>
      <c r="Z3887" s="5"/>
      <c r="AA3887" s="5"/>
      <c r="AB3887" s="5"/>
      <c r="AC3887" s="5"/>
      <c r="AD3887" s="5"/>
      <c r="AE3887" s="5"/>
      <c r="AF3887" s="5"/>
      <c r="AG3887" s="5"/>
      <c r="AH3887" s="5"/>
      <c r="AI3887" s="5"/>
      <c r="AJ3887" s="5"/>
      <c r="AK3887" s="5"/>
      <c r="AL3887" s="5"/>
      <c r="AM3887" s="5"/>
      <c r="AN3887" s="5"/>
      <c r="AO3887" s="5"/>
      <c r="AP3887" s="5"/>
      <c r="AQ3887" s="5"/>
      <c r="AR3887" s="5"/>
      <c r="AS3887" s="5"/>
      <c r="AT3887" s="5"/>
      <c r="AU3887" s="5"/>
      <c r="AV3887" s="28"/>
      <c r="AW3887" s="28"/>
    </row>
    <row r="3888" spans="2:49" ht="15.6" x14ac:dyDescent="0.3">
      <c r="B3888" s="9"/>
      <c r="C3888" s="9"/>
      <c r="D3888" s="9"/>
      <c r="E3888" s="9"/>
      <c r="F3888" s="9"/>
      <c r="G3888" s="5"/>
      <c r="H3888" s="5"/>
      <c r="I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5"/>
      <c r="U3888" s="5"/>
      <c r="V3888" s="5"/>
      <c r="W3888" s="5"/>
      <c r="X3888" s="5"/>
      <c r="Y3888" s="5"/>
      <c r="Z3888" s="5"/>
      <c r="AA3888" s="5"/>
      <c r="AB3888" s="5"/>
      <c r="AC3888" s="5"/>
      <c r="AD3888" s="5"/>
      <c r="AE3888" s="5"/>
      <c r="AF3888" s="5"/>
      <c r="AG3888" s="5"/>
      <c r="AH3888" s="5"/>
      <c r="AI3888" s="5"/>
      <c r="AJ3888" s="5"/>
      <c r="AK3888" s="5"/>
      <c r="AL3888" s="5"/>
      <c r="AM3888" s="5"/>
      <c r="AN3888" s="5"/>
      <c r="AO3888" s="5"/>
      <c r="AP3888" s="5"/>
      <c r="AQ3888" s="5"/>
      <c r="AR3888" s="5"/>
      <c r="AS3888" s="5"/>
      <c r="AT3888" s="5"/>
      <c r="AU3888" s="5"/>
      <c r="AV3888" s="28"/>
      <c r="AW3888" s="28"/>
    </row>
    <row r="3889" spans="2:49" ht="15.6" x14ac:dyDescent="0.3">
      <c r="B3889" s="9"/>
      <c r="C3889" s="9"/>
      <c r="D3889" s="9"/>
      <c r="E3889" s="9"/>
      <c r="F3889" s="9"/>
      <c r="G3889" s="5"/>
      <c r="H3889" s="5"/>
      <c r="I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5"/>
      <c r="U3889" s="5"/>
      <c r="V3889" s="5"/>
      <c r="W3889" s="5"/>
      <c r="X3889" s="5"/>
      <c r="Y3889" s="5"/>
      <c r="Z3889" s="5"/>
      <c r="AA3889" s="5"/>
      <c r="AB3889" s="5"/>
      <c r="AC3889" s="5"/>
      <c r="AD3889" s="5"/>
      <c r="AE3889" s="5"/>
      <c r="AF3889" s="5"/>
      <c r="AG3889" s="5"/>
      <c r="AH3889" s="5"/>
      <c r="AI3889" s="5"/>
      <c r="AJ3889" s="5"/>
      <c r="AK3889" s="5"/>
      <c r="AL3889" s="5"/>
      <c r="AM3889" s="5"/>
      <c r="AN3889" s="5"/>
      <c r="AO3889" s="5"/>
      <c r="AP3889" s="5"/>
      <c r="AQ3889" s="5"/>
      <c r="AR3889" s="5"/>
      <c r="AS3889" s="5"/>
      <c r="AT3889" s="5"/>
      <c r="AU3889" s="5"/>
      <c r="AV3889" s="28"/>
      <c r="AW3889" s="28"/>
    </row>
    <row r="3890" spans="2:49" ht="15.6" x14ac:dyDescent="0.3">
      <c r="B3890" s="9"/>
      <c r="C3890" s="9"/>
      <c r="D3890" s="9"/>
      <c r="E3890" s="9"/>
      <c r="F3890" s="9"/>
      <c r="G3890" s="5"/>
      <c r="H3890" s="5"/>
      <c r="I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5"/>
      <c r="U3890" s="5"/>
      <c r="V3890" s="5"/>
      <c r="W3890" s="5"/>
      <c r="X3890" s="5"/>
      <c r="Y3890" s="5"/>
      <c r="Z3890" s="5"/>
      <c r="AA3890" s="5"/>
      <c r="AB3890" s="5"/>
      <c r="AC3890" s="5"/>
      <c r="AD3890" s="5"/>
      <c r="AE3890" s="5"/>
      <c r="AF3890" s="5"/>
      <c r="AG3890" s="5"/>
      <c r="AH3890" s="5"/>
      <c r="AI3890" s="5"/>
      <c r="AJ3890" s="5"/>
      <c r="AK3890" s="5"/>
      <c r="AL3890" s="5"/>
      <c r="AM3890" s="5"/>
      <c r="AN3890" s="5"/>
      <c r="AO3890" s="5"/>
      <c r="AP3890" s="5"/>
      <c r="AQ3890" s="5"/>
      <c r="AR3890" s="5"/>
      <c r="AS3890" s="5"/>
      <c r="AT3890" s="5"/>
      <c r="AU3890" s="5"/>
      <c r="AV3890" s="28"/>
      <c r="AW3890" s="28"/>
    </row>
    <row r="3891" spans="2:49" ht="15.6" x14ac:dyDescent="0.3">
      <c r="B3891" s="9"/>
      <c r="C3891" s="9"/>
      <c r="D3891" s="9"/>
      <c r="E3891" s="9"/>
      <c r="F3891" s="9"/>
      <c r="G3891" s="5"/>
      <c r="H3891" s="5"/>
      <c r="I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5"/>
      <c r="U3891" s="5"/>
      <c r="V3891" s="5"/>
      <c r="W3891" s="5"/>
      <c r="X3891" s="5"/>
      <c r="Y3891" s="5"/>
      <c r="Z3891" s="5"/>
      <c r="AA3891" s="5"/>
      <c r="AB3891" s="5"/>
      <c r="AC3891" s="5"/>
      <c r="AD3891" s="5"/>
      <c r="AE3891" s="5"/>
      <c r="AF3891" s="5"/>
      <c r="AG3891" s="5"/>
      <c r="AH3891" s="5"/>
      <c r="AI3891" s="5"/>
      <c r="AJ3891" s="5"/>
      <c r="AK3891" s="5"/>
      <c r="AL3891" s="5"/>
      <c r="AM3891" s="5"/>
      <c r="AN3891" s="5"/>
      <c r="AO3891" s="5"/>
      <c r="AP3891" s="5"/>
      <c r="AQ3891" s="5"/>
      <c r="AR3891" s="5"/>
      <c r="AS3891" s="5"/>
      <c r="AT3891" s="5"/>
      <c r="AU3891" s="5"/>
      <c r="AV3891" s="28"/>
      <c r="AW3891" s="28"/>
    </row>
    <row r="3892" spans="2:49" ht="15.6" x14ac:dyDescent="0.3">
      <c r="B3892" s="9"/>
      <c r="C3892" s="9"/>
      <c r="D3892" s="9"/>
      <c r="E3892" s="9"/>
      <c r="F3892" s="9"/>
      <c r="G3892" s="5"/>
      <c r="H3892" s="5"/>
      <c r="I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5"/>
      <c r="U3892" s="5"/>
      <c r="V3892" s="5"/>
      <c r="W3892" s="5"/>
      <c r="X3892" s="5"/>
      <c r="Y3892" s="5"/>
      <c r="Z3892" s="5"/>
      <c r="AA3892" s="5"/>
      <c r="AB3892" s="5"/>
      <c r="AC3892" s="5"/>
      <c r="AD3892" s="5"/>
      <c r="AE3892" s="5"/>
      <c r="AF3892" s="5"/>
      <c r="AG3892" s="5"/>
      <c r="AH3892" s="5"/>
      <c r="AI3892" s="5"/>
      <c r="AJ3892" s="5"/>
      <c r="AK3892" s="5"/>
      <c r="AL3892" s="5"/>
      <c r="AM3892" s="5"/>
      <c r="AN3892" s="5"/>
      <c r="AO3892" s="5"/>
      <c r="AP3892" s="5"/>
      <c r="AQ3892" s="5"/>
      <c r="AR3892" s="5"/>
      <c r="AS3892" s="5"/>
      <c r="AT3892" s="5"/>
      <c r="AU3892" s="5"/>
      <c r="AV3892" s="28"/>
      <c r="AW3892" s="28"/>
    </row>
    <row r="3893" spans="2:49" ht="15.6" x14ac:dyDescent="0.3">
      <c r="B3893" s="9"/>
      <c r="C3893" s="9"/>
      <c r="D3893" s="9"/>
      <c r="E3893" s="9"/>
      <c r="F3893" s="9"/>
      <c r="G3893" s="5"/>
      <c r="H3893" s="5"/>
      <c r="I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5"/>
      <c r="U3893" s="5"/>
      <c r="V3893" s="5"/>
      <c r="W3893" s="5"/>
      <c r="X3893" s="5"/>
      <c r="Y3893" s="5"/>
      <c r="Z3893" s="5"/>
      <c r="AA3893" s="5"/>
      <c r="AB3893" s="5"/>
      <c r="AC3893" s="5"/>
      <c r="AD3893" s="5"/>
      <c r="AE3893" s="5"/>
      <c r="AF3893" s="5"/>
      <c r="AG3893" s="5"/>
      <c r="AH3893" s="5"/>
      <c r="AI3893" s="5"/>
      <c r="AJ3893" s="5"/>
      <c r="AK3893" s="5"/>
      <c r="AL3893" s="5"/>
      <c r="AM3893" s="5"/>
      <c r="AN3893" s="5"/>
      <c r="AO3893" s="5"/>
      <c r="AP3893" s="5"/>
      <c r="AQ3893" s="5"/>
      <c r="AR3893" s="5"/>
      <c r="AS3893" s="5"/>
      <c r="AT3893" s="5"/>
      <c r="AU3893" s="5"/>
      <c r="AV3893" s="28"/>
      <c r="AW3893" s="28"/>
    </row>
    <row r="3894" spans="2:49" ht="15.6" x14ac:dyDescent="0.3">
      <c r="B3894" s="9"/>
      <c r="C3894" s="9"/>
      <c r="D3894" s="9"/>
      <c r="E3894" s="9"/>
      <c r="F3894" s="9"/>
      <c r="G3894" s="5"/>
      <c r="H3894" s="5"/>
      <c r="I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5"/>
      <c r="U3894" s="5"/>
      <c r="V3894" s="5"/>
      <c r="W3894" s="5"/>
      <c r="X3894" s="5"/>
      <c r="Y3894" s="5"/>
      <c r="Z3894" s="5"/>
      <c r="AA3894" s="5"/>
      <c r="AB3894" s="5"/>
      <c r="AC3894" s="5"/>
      <c r="AD3894" s="5"/>
      <c r="AE3894" s="5"/>
      <c r="AF3894" s="5"/>
      <c r="AG3894" s="5"/>
      <c r="AH3894" s="5"/>
      <c r="AI3894" s="5"/>
      <c r="AJ3894" s="5"/>
      <c r="AK3894" s="5"/>
      <c r="AL3894" s="5"/>
      <c r="AM3894" s="5"/>
      <c r="AN3894" s="5"/>
      <c r="AO3894" s="5"/>
      <c r="AP3894" s="5"/>
      <c r="AQ3894" s="5"/>
      <c r="AR3894" s="5"/>
      <c r="AS3894" s="5"/>
      <c r="AT3894" s="5"/>
      <c r="AU3894" s="5"/>
      <c r="AV3894" s="28"/>
      <c r="AW3894" s="28"/>
    </row>
    <row r="3895" spans="2:49" ht="15.6" x14ac:dyDescent="0.3">
      <c r="B3895" s="9"/>
      <c r="C3895" s="9"/>
      <c r="D3895" s="9"/>
      <c r="E3895" s="9"/>
      <c r="F3895" s="9"/>
      <c r="G3895" s="5"/>
      <c r="H3895" s="5"/>
      <c r="I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5"/>
      <c r="U3895" s="5"/>
      <c r="V3895" s="5"/>
      <c r="W3895" s="5"/>
      <c r="X3895" s="5"/>
      <c r="Y3895" s="5"/>
      <c r="Z3895" s="5"/>
      <c r="AA3895" s="5"/>
      <c r="AB3895" s="5"/>
      <c r="AC3895" s="5"/>
      <c r="AD3895" s="5"/>
      <c r="AE3895" s="5"/>
      <c r="AF3895" s="5"/>
      <c r="AG3895" s="5"/>
      <c r="AH3895" s="5"/>
      <c r="AI3895" s="5"/>
      <c r="AJ3895" s="5"/>
      <c r="AK3895" s="5"/>
      <c r="AL3895" s="5"/>
      <c r="AM3895" s="5"/>
      <c r="AN3895" s="5"/>
      <c r="AO3895" s="5"/>
      <c r="AP3895" s="5"/>
      <c r="AQ3895" s="5"/>
      <c r="AR3895" s="5"/>
      <c r="AS3895" s="5"/>
      <c r="AT3895" s="5"/>
      <c r="AU3895" s="5"/>
      <c r="AV3895" s="28"/>
      <c r="AW3895" s="28"/>
    </row>
    <row r="3896" spans="2:49" ht="15.6" x14ac:dyDescent="0.3">
      <c r="B3896" s="9"/>
      <c r="C3896" s="9"/>
      <c r="D3896" s="9"/>
      <c r="E3896" s="9"/>
      <c r="F3896" s="9"/>
      <c r="G3896" s="5"/>
      <c r="H3896" s="5"/>
      <c r="I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5"/>
      <c r="U3896" s="5"/>
      <c r="V3896" s="5"/>
      <c r="W3896" s="5"/>
      <c r="X3896" s="5"/>
      <c r="Y3896" s="5"/>
      <c r="Z3896" s="5"/>
      <c r="AA3896" s="5"/>
      <c r="AB3896" s="5"/>
      <c r="AC3896" s="5"/>
      <c r="AD3896" s="5"/>
      <c r="AE3896" s="5"/>
      <c r="AF3896" s="5"/>
      <c r="AG3896" s="5"/>
      <c r="AH3896" s="5"/>
      <c r="AI3896" s="5"/>
      <c r="AJ3896" s="5"/>
      <c r="AK3896" s="5"/>
      <c r="AL3896" s="5"/>
      <c r="AM3896" s="5"/>
      <c r="AN3896" s="5"/>
      <c r="AO3896" s="5"/>
      <c r="AP3896" s="5"/>
      <c r="AQ3896" s="5"/>
      <c r="AR3896" s="5"/>
      <c r="AS3896" s="5"/>
      <c r="AT3896" s="5"/>
      <c r="AU3896" s="5"/>
      <c r="AV3896" s="28"/>
      <c r="AW3896" s="28"/>
    </row>
    <row r="3897" spans="2:49" ht="15.6" x14ac:dyDescent="0.3">
      <c r="B3897" s="9"/>
      <c r="C3897" s="9"/>
      <c r="D3897" s="9"/>
      <c r="E3897" s="9"/>
      <c r="F3897" s="9"/>
      <c r="G3897" s="5"/>
      <c r="H3897" s="5"/>
      <c r="I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5"/>
      <c r="U3897" s="5"/>
      <c r="V3897" s="5"/>
      <c r="W3897" s="5"/>
      <c r="X3897" s="5"/>
      <c r="Y3897" s="5"/>
      <c r="Z3897" s="5"/>
      <c r="AA3897" s="5"/>
      <c r="AB3897" s="5"/>
      <c r="AC3897" s="5"/>
      <c r="AD3897" s="5"/>
      <c r="AE3897" s="5"/>
      <c r="AF3897" s="5"/>
      <c r="AG3897" s="5"/>
      <c r="AH3897" s="5"/>
      <c r="AI3897" s="5"/>
      <c r="AJ3897" s="5"/>
      <c r="AK3897" s="5"/>
      <c r="AL3897" s="5"/>
      <c r="AM3897" s="5"/>
      <c r="AN3897" s="5"/>
      <c r="AO3897" s="5"/>
      <c r="AP3897" s="5"/>
      <c r="AQ3897" s="5"/>
      <c r="AR3897" s="5"/>
      <c r="AS3897" s="5"/>
      <c r="AT3897" s="5"/>
      <c r="AU3897" s="5"/>
      <c r="AV3897" s="28"/>
      <c r="AW3897" s="28"/>
    </row>
    <row r="3898" spans="2:49" ht="15.6" x14ac:dyDescent="0.3">
      <c r="B3898" s="9"/>
      <c r="C3898" s="9"/>
      <c r="D3898" s="9"/>
      <c r="E3898" s="9"/>
      <c r="F3898" s="9"/>
      <c r="G3898" s="5"/>
      <c r="H3898" s="5"/>
      <c r="I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5"/>
      <c r="U3898" s="5"/>
      <c r="V3898" s="5"/>
      <c r="W3898" s="5"/>
      <c r="X3898" s="5"/>
      <c r="Y3898" s="5"/>
      <c r="Z3898" s="5"/>
      <c r="AA3898" s="5"/>
      <c r="AB3898" s="5"/>
      <c r="AC3898" s="5"/>
      <c r="AD3898" s="5"/>
      <c r="AE3898" s="5"/>
      <c r="AF3898" s="5"/>
      <c r="AG3898" s="5"/>
      <c r="AH3898" s="5"/>
      <c r="AI3898" s="5"/>
      <c r="AJ3898" s="5"/>
      <c r="AK3898" s="5"/>
      <c r="AL3898" s="5"/>
      <c r="AM3898" s="5"/>
      <c r="AN3898" s="5"/>
      <c r="AO3898" s="5"/>
      <c r="AP3898" s="5"/>
      <c r="AQ3898" s="5"/>
      <c r="AR3898" s="5"/>
      <c r="AS3898" s="5"/>
      <c r="AT3898" s="5"/>
      <c r="AU3898" s="5"/>
      <c r="AV3898" s="28"/>
      <c r="AW3898" s="28"/>
    </row>
    <row r="3899" spans="2:49" ht="15.6" x14ac:dyDescent="0.3">
      <c r="B3899" s="9"/>
      <c r="C3899" s="9"/>
      <c r="D3899" s="9"/>
      <c r="E3899" s="9"/>
      <c r="F3899" s="9"/>
      <c r="G3899" s="5"/>
      <c r="H3899" s="5"/>
      <c r="I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5"/>
      <c r="U3899" s="5"/>
      <c r="V3899" s="5"/>
      <c r="W3899" s="5"/>
      <c r="X3899" s="5"/>
      <c r="Y3899" s="5"/>
      <c r="Z3899" s="5"/>
      <c r="AA3899" s="5"/>
      <c r="AB3899" s="5"/>
      <c r="AC3899" s="5"/>
      <c r="AD3899" s="5"/>
      <c r="AE3899" s="5"/>
      <c r="AF3899" s="5"/>
      <c r="AG3899" s="5"/>
      <c r="AH3899" s="5"/>
      <c r="AI3899" s="5"/>
      <c r="AJ3899" s="5"/>
      <c r="AK3899" s="5"/>
      <c r="AL3899" s="5"/>
      <c r="AM3899" s="5"/>
      <c r="AN3899" s="5"/>
      <c r="AO3899" s="5"/>
      <c r="AP3899" s="5"/>
      <c r="AQ3899" s="5"/>
      <c r="AR3899" s="5"/>
      <c r="AS3899" s="5"/>
      <c r="AT3899" s="5"/>
      <c r="AU3899" s="5"/>
      <c r="AV3899" s="28"/>
      <c r="AW3899" s="28"/>
    </row>
    <row r="3900" spans="2:49" ht="15.6" x14ac:dyDescent="0.3">
      <c r="B3900" s="9"/>
      <c r="C3900" s="9"/>
      <c r="D3900" s="9"/>
      <c r="E3900" s="9"/>
      <c r="F3900" s="9"/>
      <c r="G3900" s="5"/>
      <c r="H3900" s="5"/>
      <c r="I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5"/>
      <c r="U3900" s="5"/>
      <c r="V3900" s="5"/>
      <c r="W3900" s="5"/>
      <c r="X3900" s="5"/>
      <c r="Y3900" s="5"/>
      <c r="Z3900" s="5"/>
      <c r="AA3900" s="5"/>
      <c r="AB3900" s="5"/>
      <c r="AC3900" s="5"/>
      <c r="AD3900" s="5"/>
      <c r="AE3900" s="5"/>
      <c r="AF3900" s="5"/>
      <c r="AG3900" s="5"/>
      <c r="AH3900" s="5"/>
      <c r="AI3900" s="5"/>
      <c r="AJ3900" s="5"/>
      <c r="AK3900" s="5"/>
      <c r="AL3900" s="5"/>
      <c r="AM3900" s="5"/>
      <c r="AN3900" s="5"/>
      <c r="AO3900" s="5"/>
      <c r="AP3900" s="5"/>
      <c r="AQ3900" s="5"/>
      <c r="AR3900" s="5"/>
      <c r="AS3900" s="5"/>
      <c r="AT3900" s="5"/>
      <c r="AU3900" s="5"/>
      <c r="AV3900" s="28"/>
      <c r="AW3900" s="28"/>
    </row>
    <row r="3901" spans="2:49" ht="15.6" x14ac:dyDescent="0.3">
      <c r="B3901" s="9"/>
      <c r="C3901" s="9"/>
      <c r="D3901" s="9"/>
      <c r="E3901" s="9"/>
      <c r="F3901" s="9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5"/>
      <c r="U3901" s="5"/>
      <c r="V3901" s="5"/>
      <c r="W3901" s="5"/>
      <c r="X3901" s="5"/>
      <c r="Y3901" s="5"/>
      <c r="Z3901" s="5"/>
      <c r="AA3901" s="5"/>
      <c r="AB3901" s="5"/>
      <c r="AC3901" s="5"/>
      <c r="AD3901" s="5"/>
      <c r="AE3901" s="5"/>
      <c r="AF3901" s="5"/>
      <c r="AG3901" s="5"/>
      <c r="AH3901" s="5"/>
      <c r="AI3901" s="5"/>
      <c r="AJ3901" s="5"/>
      <c r="AK3901" s="5"/>
      <c r="AL3901" s="5"/>
      <c r="AM3901" s="5"/>
      <c r="AN3901" s="5"/>
      <c r="AO3901" s="5"/>
      <c r="AP3901" s="5"/>
      <c r="AQ3901" s="5"/>
      <c r="AR3901" s="5"/>
      <c r="AS3901" s="5"/>
      <c r="AT3901" s="5"/>
      <c r="AU3901" s="5"/>
      <c r="AV3901" s="28"/>
      <c r="AW3901" s="28"/>
    </row>
    <row r="3902" spans="2:49" ht="15.6" x14ac:dyDescent="0.3">
      <c r="B3902" s="9"/>
      <c r="C3902" s="9"/>
      <c r="D3902" s="9"/>
      <c r="E3902" s="9"/>
      <c r="F3902" s="9"/>
      <c r="G3902" s="5"/>
      <c r="H3902" s="5"/>
      <c r="I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5"/>
      <c r="U3902" s="5"/>
      <c r="V3902" s="5"/>
      <c r="W3902" s="5"/>
      <c r="X3902" s="5"/>
      <c r="Y3902" s="5"/>
      <c r="Z3902" s="5"/>
      <c r="AA3902" s="5"/>
      <c r="AB3902" s="5"/>
      <c r="AC3902" s="5"/>
      <c r="AD3902" s="5"/>
      <c r="AE3902" s="5"/>
      <c r="AF3902" s="5"/>
      <c r="AG3902" s="5"/>
      <c r="AH3902" s="5"/>
      <c r="AI3902" s="5"/>
      <c r="AJ3902" s="5"/>
      <c r="AK3902" s="5"/>
      <c r="AL3902" s="5"/>
      <c r="AM3902" s="5"/>
      <c r="AN3902" s="5"/>
      <c r="AO3902" s="5"/>
      <c r="AP3902" s="5"/>
      <c r="AQ3902" s="5"/>
      <c r="AR3902" s="5"/>
      <c r="AS3902" s="5"/>
      <c r="AT3902" s="5"/>
      <c r="AU3902" s="5"/>
      <c r="AV3902" s="28"/>
      <c r="AW3902" s="28"/>
    </row>
    <row r="3903" spans="2:49" ht="15.6" x14ac:dyDescent="0.3">
      <c r="B3903" s="9"/>
      <c r="C3903" s="9"/>
      <c r="D3903" s="9"/>
      <c r="E3903" s="9"/>
      <c r="F3903" s="9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5"/>
      <c r="U3903" s="5"/>
      <c r="V3903" s="5"/>
      <c r="W3903" s="5"/>
      <c r="X3903" s="5"/>
      <c r="Y3903" s="5"/>
      <c r="Z3903" s="5"/>
      <c r="AA3903" s="5"/>
      <c r="AB3903" s="5"/>
      <c r="AC3903" s="5"/>
      <c r="AD3903" s="5"/>
      <c r="AE3903" s="5"/>
      <c r="AF3903" s="5"/>
      <c r="AG3903" s="5"/>
      <c r="AH3903" s="5"/>
      <c r="AI3903" s="5"/>
      <c r="AJ3903" s="5"/>
      <c r="AK3903" s="5"/>
      <c r="AL3903" s="5"/>
      <c r="AM3903" s="5"/>
      <c r="AN3903" s="5"/>
      <c r="AO3903" s="5"/>
      <c r="AP3903" s="5"/>
      <c r="AQ3903" s="5"/>
      <c r="AR3903" s="5"/>
      <c r="AS3903" s="5"/>
      <c r="AT3903" s="5"/>
      <c r="AU3903" s="5"/>
      <c r="AV3903" s="28"/>
      <c r="AW3903" s="28"/>
    </row>
    <row r="3904" spans="2:49" ht="15.6" x14ac:dyDescent="0.3">
      <c r="B3904" s="9"/>
      <c r="C3904" s="9"/>
      <c r="D3904" s="9"/>
      <c r="E3904" s="9"/>
      <c r="F3904" s="9"/>
      <c r="G3904" s="5"/>
      <c r="H3904" s="5"/>
      <c r="I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5"/>
      <c r="U3904" s="5"/>
      <c r="V3904" s="5"/>
      <c r="W3904" s="5"/>
      <c r="X3904" s="5"/>
      <c r="Y3904" s="5"/>
      <c r="Z3904" s="5"/>
      <c r="AA3904" s="5"/>
      <c r="AB3904" s="5"/>
      <c r="AC3904" s="5"/>
      <c r="AD3904" s="5"/>
      <c r="AE3904" s="5"/>
      <c r="AF3904" s="5"/>
      <c r="AG3904" s="5"/>
      <c r="AH3904" s="5"/>
      <c r="AI3904" s="5"/>
      <c r="AJ3904" s="5"/>
      <c r="AK3904" s="5"/>
      <c r="AL3904" s="5"/>
      <c r="AM3904" s="5"/>
      <c r="AN3904" s="5"/>
      <c r="AO3904" s="5"/>
      <c r="AP3904" s="5"/>
      <c r="AQ3904" s="5"/>
      <c r="AR3904" s="5"/>
      <c r="AS3904" s="5"/>
      <c r="AT3904" s="5"/>
      <c r="AU3904" s="5"/>
      <c r="AV3904" s="28"/>
      <c r="AW3904" s="28"/>
    </row>
    <row r="3905" spans="2:49" ht="15.6" x14ac:dyDescent="0.3">
      <c r="B3905" s="9"/>
      <c r="C3905" s="9"/>
      <c r="D3905" s="9"/>
      <c r="E3905" s="9"/>
      <c r="F3905" s="9"/>
      <c r="G3905" s="5"/>
      <c r="H3905" s="5"/>
      <c r="I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5"/>
      <c r="U3905" s="5"/>
      <c r="V3905" s="5"/>
      <c r="W3905" s="5"/>
      <c r="X3905" s="5"/>
      <c r="Y3905" s="5"/>
      <c r="Z3905" s="5"/>
      <c r="AA3905" s="5"/>
      <c r="AB3905" s="5"/>
      <c r="AC3905" s="5"/>
      <c r="AD3905" s="5"/>
      <c r="AE3905" s="5"/>
      <c r="AF3905" s="5"/>
      <c r="AG3905" s="5"/>
      <c r="AH3905" s="5"/>
      <c r="AI3905" s="5"/>
      <c r="AJ3905" s="5"/>
      <c r="AK3905" s="5"/>
      <c r="AL3905" s="5"/>
      <c r="AM3905" s="5"/>
      <c r="AN3905" s="5"/>
      <c r="AO3905" s="5"/>
      <c r="AP3905" s="5"/>
      <c r="AQ3905" s="5"/>
      <c r="AR3905" s="5"/>
      <c r="AS3905" s="5"/>
      <c r="AT3905" s="5"/>
      <c r="AU3905" s="5"/>
      <c r="AV3905" s="28"/>
      <c r="AW3905" s="28"/>
    </row>
    <row r="3906" spans="2:49" ht="15.6" x14ac:dyDescent="0.3">
      <c r="B3906" s="9"/>
      <c r="C3906" s="9"/>
      <c r="D3906" s="9"/>
      <c r="E3906" s="9"/>
      <c r="F3906" s="9"/>
      <c r="G3906" s="5"/>
      <c r="H3906" s="5"/>
      <c r="I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5"/>
      <c r="U3906" s="5"/>
      <c r="V3906" s="5"/>
      <c r="W3906" s="5"/>
      <c r="X3906" s="5"/>
      <c r="Y3906" s="5"/>
      <c r="Z3906" s="5"/>
      <c r="AA3906" s="5"/>
      <c r="AB3906" s="5"/>
      <c r="AC3906" s="5"/>
      <c r="AD3906" s="5"/>
      <c r="AE3906" s="5"/>
      <c r="AF3906" s="5"/>
      <c r="AG3906" s="5"/>
      <c r="AH3906" s="5"/>
      <c r="AI3906" s="5"/>
      <c r="AJ3906" s="5"/>
      <c r="AK3906" s="5"/>
      <c r="AL3906" s="5"/>
      <c r="AM3906" s="5"/>
      <c r="AN3906" s="5"/>
      <c r="AO3906" s="5"/>
      <c r="AP3906" s="5"/>
      <c r="AQ3906" s="5"/>
      <c r="AR3906" s="5"/>
      <c r="AS3906" s="5"/>
      <c r="AT3906" s="5"/>
      <c r="AU3906" s="5"/>
      <c r="AV3906" s="28"/>
      <c r="AW3906" s="28"/>
    </row>
    <row r="3907" spans="2:49" ht="15.6" x14ac:dyDescent="0.3">
      <c r="B3907" s="9"/>
      <c r="C3907" s="9"/>
      <c r="D3907" s="9"/>
      <c r="E3907" s="9"/>
      <c r="F3907" s="9"/>
      <c r="G3907" s="5"/>
      <c r="H3907" s="5"/>
      <c r="I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5"/>
      <c r="U3907" s="5"/>
      <c r="V3907" s="5"/>
      <c r="W3907" s="5"/>
      <c r="X3907" s="5"/>
      <c r="Y3907" s="5"/>
      <c r="Z3907" s="5"/>
      <c r="AA3907" s="5"/>
      <c r="AB3907" s="5"/>
      <c r="AC3907" s="5"/>
      <c r="AD3907" s="5"/>
      <c r="AE3907" s="5"/>
      <c r="AF3907" s="5"/>
      <c r="AG3907" s="5"/>
      <c r="AH3907" s="5"/>
      <c r="AI3907" s="5"/>
      <c r="AJ3907" s="5"/>
      <c r="AK3907" s="5"/>
      <c r="AL3907" s="5"/>
      <c r="AM3907" s="5"/>
      <c r="AN3907" s="5"/>
      <c r="AO3907" s="5"/>
      <c r="AP3907" s="5"/>
      <c r="AQ3907" s="5"/>
      <c r="AR3907" s="5"/>
      <c r="AS3907" s="5"/>
      <c r="AT3907" s="5"/>
      <c r="AU3907" s="5"/>
      <c r="AV3907" s="28"/>
      <c r="AW3907" s="28"/>
    </row>
    <row r="3908" spans="2:49" ht="15.6" x14ac:dyDescent="0.3">
      <c r="B3908" s="9"/>
      <c r="C3908" s="9"/>
      <c r="D3908" s="9"/>
      <c r="E3908" s="9"/>
      <c r="F3908" s="9"/>
      <c r="G3908" s="5"/>
      <c r="H3908" s="5"/>
      <c r="I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5"/>
      <c r="U3908" s="5"/>
      <c r="V3908" s="5"/>
      <c r="W3908" s="5"/>
      <c r="X3908" s="5"/>
      <c r="Y3908" s="5"/>
      <c r="Z3908" s="5"/>
      <c r="AA3908" s="5"/>
      <c r="AB3908" s="5"/>
      <c r="AC3908" s="5"/>
      <c r="AD3908" s="5"/>
      <c r="AE3908" s="5"/>
      <c r="AF3908" s="5"/>
      <c r="AG3908" s="5"/>
      <c r="AH3908" s="5"/>
      <c r="AI3908" s="5"/>
      <c r="AJ3908" s="5"/>
      <c r="AK3908" s="5"/>
      <c r="AL3908" s="5"/>
      <c r="AM3908" s="5"/>
      <c r="AN3908" s="5"/>
      <c r="AO3908" s="5"/>
      <c r="AP3908" s="5"/>
      <c r="AQ3908" s="5"/>
      <c r="AR3908" s="5"/>
      <c r="AS3908" s="5"/>
      <c r="AT3908" s="5"/>
      <c r="AU3908" s="5"/>
      <c r="AV3908" s="28"/>
      <c r="AW3908" s="28"/>
    </row>
    <row r="3909" spans="2:49" ht="15.6" x14ac:dyDescent="0.3">
      <c r="B3909" s="9"/>
      <c r="C3909" s="9"/>
      <c r="D3909" s="9"/>
      <c r="E3909" s="9"/>
      <c r="F3909" s="9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5"/>
      <c r="U3909" s="5"/>
      <c r="V3909" s="5"/>
      <c r="W3909" s="5"/>
      <c r="X3909" s="5"/>
      <c r="Y3909" s="5"/>
      <c r="Z3909" s="5"/>
      <c r="AA3909" s="5"/>
      <c r="AB3909" s="5"/>
      <c r="AC3909" s="5"/>
      <c r="AD3909" s="5"/>
      <c r="AE3909" s="5"/>
      <c r="AF3909" s="5"/>
      <c r="AG3909" s="5"/>
      <c r="AH3909" s="5"/>
      <c r="AI3909" s="5"/>
      <c r="AJ3909" s="5"/>
      <c r="AK3909" s="5"/>
      <c r="AL3909" s="5"/>
      <c r="AM3909" s="5"/>
      <c r="AN3909" s="5"/>
      <c r="AO3909" s="5"/>
      <c r="AP3909" s="5"/>
      <c r="AQ3909" s="5"/>
      <c r="AR3909" s="5"/>
      <c r="AS3909" s="5"/>
      <c r="AT3909" s="5"/>
      <c r="AU3909" s="5"/>
      <c r="AV3909" s="28"/>
      <c r="AW3909" s="28"/>
    </row>
    <row r="3910" spans="2:49" ht="15.6" x14ac:dyDescent="0.3">
      <c r="B3910" s="9"/>
      <c r="C3910" s="9"/>
      <c r="D3910" s="9"/>
      <c r="E3910" s="9"/>
      <c r="F3910" s="9"/>
      <c r="G3910" s="5"/>
      <c r="H3910" s="5"/>
      <c r="I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5"/>
      <c r="U3910" s="5"/>
      <c r="V3910" s="5"/>
      <c r="W3910" s="5"/>
      <c r="X3910" s="5"/>
      <c r="Y3910" s="5"/>
      <c r="Z3910" s="5"/>
      <c r="AA3910" s="5"/>
      <c r="AB3910" s="5"/>
      <c r="AC3910" s="5"/>
      <c r="AD3910" s="5"/>
      <c r="AE3910" s="5"/>
      <c r="AF3910" s="5"/>
      <c r="AG3910" s="5"/>
      <c r="AH3910" s="5"/>
      <c r="AI3910" s="5"/>
      <c r="AJ3910" s="5"/>
      <c r="AK3910" s="5"/>
      <c r="AL3910" s="5"/>
      <c r="AM3910" s="5"/>
      <c r="AN3910" s="5"/>
      <c r="AO3910" s="5"/>
      <c r="AP3910" s="5"/>
      <c r="AQ3910" s="5"/>
      <c r="AR3910" s="5"/>
      <c r="AS3910" s="5"/>
      <c r="AT3910" s="5"/>
      <c r="AU3910" s="5"/>
      <c r="AV3910" s="28"/>
      <c r="AW3910" s="28"/>
    </row>
    <row r="3911" spans="2:49" ht="15.6" x14ac:dyDescent="0.3">
      <c r="B3911" s="9"/>
      <c r="C3911" s="9"/>
      <c r="D3911" s="9"/>
      <c r="E3911" s="9"/>
      <c r="F3911" s="9"/>
      <c r="G3911" s="5"/>
      <c r="H3911" s="5"/>
      <c r="I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5"/>
      <c r="U3911" s="5"/>
      <c r="V3911" s="5"/>
      <c r="W3911" s="5"/>
      <c r="X3911" s="5"/>
      <c r="Y3911" s="5"/>
      <c r="Z3911" s="5"/>
      <c r="AA3911" s="5"/>
      <c r="AB3911" s="5"/>
      <c r="AC3911" s="5"/>
      <c r="AD3911" s="5"/>
      <c r="AE3911" s="5"/>
      <c r="AF3911" s="5"/>
      <c r="AG3911" s="5"/>
      <c r="AH3911" s="5"/>
      <c r="AI3911" s="5"/>
      <c r="AJ3911" s="5"/>
      <c r="AK3911" s="5"/>
      <c r="AL3911" s="5"/>
      <c r="AM3911" s="5"/>
      <c r="AN3911" s="5"/>
      <c r="AO3911" s="5"/>
      <c r="AP3911" s="5"/>
      <c r="AQ3911" s="5"/>
      <c r="AR3911" s="5"/>
      <c r="AS3911" s="5"/>
      <c r="AT3911" s="5"/>
      <c r="AU3911" s="5"/>
      <c r="AV3911" s="28"/>
      <c r="AW3911" s="28"/>
    </row>
    <row r="3912" spans="2:49" ht="15.6" x14ac:dyDescent="0.3">
      <c r="B3912" s="9"/>
      <c r="C3912" s="9"/>
      <c r="D3912" s="9"/>
      <c r="E3912" s="9"/>
      <c r="F3912" s="9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5"/>
      <c r="U3912" s="5"/>
      <c r="V3912" s="5"/>
      <c r="W3912" s="5"/>
      <c r="X3912" s="5"/>
      <c r="Y3912" s="5"/>
      <c r="Z3912" s="5"/>
      <c r="AA3912" s="5"/>
      <c r="AB3912" s="5"/>
      <c r="AC3912" s="5"/>
      <c r="AD3912" s="5"/>
      <c r="AE3912" s="5"/>
      <c r="AF3912" s="5"/>
      <c r="AG3912" s="5"/>
      <c r="AH3912" s="5"/>
      <c r="AI3912" s="5"/>
      <c r="AJ3912" s="5"/>
      <c r="AK3912" s="5"/>
      <c r="AL3912" s="5"/>
      <c r="AM3912" s="5"/>
      <c r="AN3912" s="5"/>
      <c r="AO3912" s="5"/>
      <c r="AP3912" s="5"/>
      <c r="AQ3912" s="5"/>
      <c r="AR3912" s="5"/>
      <c r="AS3912" s="5"/>
      <c r="AT3912" s="5"/>
      <c r="AU3912" s="5"/>
      <c r="AV3912" s="28"/>
      <c r="AW3912" s="28"/>
    </row>
    <row r="3913" spans="2:49" ht="15.6" x14ac:dyDescent="0.3">
      <c r="B3913" s="9"/>
      <c r="C3913" s="9"/>
      <c r="D3913" s="9"/>
      <c r="E3913" s="9"/>
      <c r="F3913" s="9"/>
      <c r="G3913" s="5"/>
      <c r="H3913" s="5"/>
      <c r="I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5"/>
      <c r="U3913" s="5"/>
      <c r="V3913" s="5"/>
      <c r="W3913" s="5"/>
      <c r="X3913" s="5"/>
      <c r="Y3913" s="5"/>
      <c r="Z3913" s="5"/>
      <c r="AA3913" s="5"/>
      <c r="AB3913" s="5"/>
      <c r="AC3913" s="5"/>
      <c r="AD3913" s="5"/>
      <c r="AE3913" s="5"/>
      <c r="AF3913" s="5"/>
      <c r="AG3913" s="5"/>
      <c r="AH3913" s="5"/>
      <c r="AI3913" s="5"/>
      <c r="AJ3913" s="5"/>
      <c r="AK3913" s="5"/>
      <c r="AL3913" s="5"/>
      <c r="AM3913" s="5"/>
      <c r="AN3913" s="5"/>
      <c r="AO3913" s="5"/>
      <c r="AP3913" s="5"/>
      <c r="AQ3913" s="5"/>
      <c r="AR3913" s="5"/>
      <c r="AS3913" s="5"/>
      <c r="AT3913" s="5"/>
      <c r="AU3913" s="5"/>
      <c r="AV3913" s="28"/>
      <c r="AW3913" s="28"/>
    </row>
    <row r="3914" spans="2:49" ht="15.6" x14ac:dyDescent="0.3">
      <c r="B3914" s="9"/>
      <c r="C3914" s="9"/>
      <c r="D3914" s="9"/>
      <c r="E3914" s="9"/>
      <c r="F3914" s="9"/>
      <c r="G3914" s="5"/>
      <c r="H3914" s="5"/>
      <c r="I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5"/>
      <c r="U3914" s="5"/>
      <c r="V3914" s="5"/>
      <c r="W3914" s="5"/>
      <c r="X3914" s="5"/>
      <c r="Y3914" s="5"/>
      <c r="Z3914" s="5"/>
      <c r="AA3914" s="5"/>
      <c r="AB3914" s="5"/>
      <c r="AC3914" s="5"/>
      <c r="AD3914" s="5"/>
      <c r="AE3914" s="5"/>
      <c r="AF3914" s="5"/>
      <c r="AG3914" s="5"/>
      <c r="AH3914" s="5"/>
      <c r="AI3914" s="5"/>
      <c r="AJ3914" s="5"/>
      <c r="AK3914" s="5"/>
      <c r="AL3914" s="5"/>
      <c r="AM3914" s="5"/>
      <c r="AN3914" s="5"/>
      <c r="AO3914" s="5"/>
      <c r="AP3914" s="5"/>
      <c r="AQ3914" s="5"/>
      <c r="AR3914" s="5"/>
      <c r="AS3914" s="5"/>
      <c r="AT3914" s="5"/>
      <c r="AU3914" s="5"/>
      <c r="AV3914" s="28"/>
      <c r="AW3914" s="28"/>
    </row>
    <row r="3915" spans="2:49" ht="15.6" x14ac:dyDescent="0.3">
      <c r="B3915" s="9"/>
      <c r="C3915" s="9"/>
      <c r="D3915" s="9"/>
      <c r="E3915" s="9"/>
      <c r="F3915" s="9"/>
      <c r="G3915" s="5"/>
      <c r="H3915" s="5"/>
      <c r="I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5"/>
      <c r="U3915" s="5"/>
      <c r="V3915" s="5"/>
      <c r="W3915" s="5"/>
      <c r="X3915" s="5"/>
      <c r="Y3915" s="5"/>
      <c r="Z3915" s="5"/>
      <c r="AA3915" s="5"/>
      <c r="AB3915" s="5"/>
      <c r="AC3915" s="5"/>
      <c r="AD3915" s="5"/>
      <c r="AE3915" s="5"/>
      <c r="AF3915" s="5"/>
      <c r="AG3915" s="5"/>
      <c r="AH3915" s="5"/>
      <c r="AI3915" s="5"/>
      <c r="AJ3915" s="5"/>
      <c r="AK3915" s="5"/>
      <c r="AL3915" s="5"/>
      <c r="AM3915" s="5"/>
      <c r="AN3915" s="5"/>
      <c r="AO3915" s="5"/>
      <c r="AP3915" s="5"/>
      <c r="AQ3915" s="5"/>
      <c r="AR3915" s="5"/>
      <c r="AS3915" s="5"/>
      <c r="AT3915" s="5"/>
      <c r="AU3915" s="5"/>
      <c r="AV3915" s="28"/>
      <c r="AW3915" s="28"/>
    </row>
    <row r="3916" spans="2:49" ht="15.6" x14ac:dyDescent="0.3">
      <c r="B3916" s="9"/>
      <c r="C3916" s="9"/>
      <c r="D3916" s="9"/>
      <c r="E3916" s="9"/>
      <c r="F3916" s="9"/>
      <c r="G3916" s="5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5"/>
      <c r="U3916" s="5"/>
      <c r="V3916" s="5"/>
      <c r="W3916" s="5"/>
      <c r="X3916" s="5"/>
      <c r="Y3916" s="5"/>
      <c r="Z3916" s="5"/>
      <c r="AA3916" s="5"/>
      <c r="AB3916" s="5"/>
      <c r="AC3916" s="5"/>
      <c r="AD3916" s="5"/>
      <c r="AE3916" s="5"/>
      <c r="AF3916" s="5"/>
      <c r="AG3916" s="5"/>
      <c r="AH3916" s="5"/>
      <c r="AI3916" s="5"/>
      <c r="AJ3916" s="5"/>
      <c r="AK3916" s="5"/>
      <c r="AL3916" s="5"/>
      <c r="AM3916" s="5"/>
      <c r="AN3916" s="5"/>
      <c r="AO3916" s="5"/>
      <c r="AP3916" s="5"/>
      <c r="AQ3916" s="5"/>
      <c r="AR3916" s="5"/>
      <c r="AS3916" s="5"/>
      <c r="AT3916" s="5"/>
      <c r="AU3916" s="5"/>
      <c r="AV3916" s="28"/>
      <c r="AW3916" s="28"/>
    </row>
    <row r="3917" spans="2:49" ht="15.6" x14ac:dyDescent="0.3">
      <c r="B3917" s="9"/>
      <c r="C3917" s="9"/>
      <c r="D3917" s="9"/>
      <c r="E3917" s="9"/>
      <c r="F3917" s="9"/>
      <c r="G3917" s="5"/>
      <c r="H3917" s="5"/>
      <c r="I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5"/>
      <c r="U3917" s="5"/>
      <c r="V3917" s="5"/>
      <c r="W3917" s="5"/>
      <c r="X3917" s="5"/>
      <c r="Y3917" s="5"/>
      <c r="Z3917" s="5"/>
      <c r="AA3917" s="5"/>
      <c r="AB3917" s="5"/>
      <c r="AC3917" s="5"/>
      <c r="AD3917" s="5"/>
      <c r="AE3917" s="5"/>
      <c r="AF3917" s="5"/>
      <c r="AG3917" s="5"/>
      <c r="AH3917" s="5"/>
      <c r="AI3917" s="5"/>
      <c r="AJ3917" s="5"/>
      <c r="AK3917" s="5"/>
      <c r="AL3917" s="5"/>
      <c r="AM3917" s="5"/>
      <c r="AN3917" s="5"/>
      <c r="AO3917" s="5"/>
      <c r="AP3917" s="5"/>
      <c r="AQ3917" s="5"/>
      <c r="AR3917" s="5"/>
      <c r="AS3917" s="5"/>
      <c r="AT3917" s="5"/>
      <c r="AU3917" s="5"/>
      <c r="AV3917" s="28"/>
      <c r="AW3917" s="28"/>
    </row>
    <row r="3918" spans="2:49" ht="15.6" x14ac:dyDescent="0.3">
      <c r="B3918" s="9"/>
      <c r="C3918" s="9"/>
      <c r="D3918" s="9"/>
      <c r="E3918" s="9"/>
      <c r="F3918" s="9"/>
      <c r="G3918" s="5"/>
      <c r="H3918" s="5"/>
      <c r="I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5"/>
      <c r="U3918" s="5"/>
      <c r="V3918" s="5"/>
      <c r="W3918" s="5"/>
      <c r="X3918" s="5"/>
      <c r="Y3918" s="5"/>
      <c r="Z3918" s="5"/>
      <c r="AA3918" s="5"/>
      <c r="AB3918" s="5"/>
      <c r="AC3918" s="5"/>
      <c r="AD3918" s="5"/>
      <c r="AE3918" s="5"/>
      <c r="AF3918" s="5"/>
      <c r="AG3918" s="5"/>
      <c r="AH3918" s="5"/>
      <c r="AI3918" s="5"/>
      <c r="AJ3918" s="5"/>
      <c r="AK3918" s="5"/>
      <c r="AL3918" s="5"/>
      <c r="AM3918" s="5"/>
      <c r="AN3918" s="5"/>
      <c r="AO3918" s="5"/>
      <c r="AP3918" s="5"/>
      <c r="AQ3918" s="5"/>
      <c r="AR3918" s="5"/>
      <c r="AS3918" s="5"/>
      <c r="AT3918" s="5"/>
      <c r="AU3918" s="5"/>
      <c r="AV3918" s="28"/>
      <c r="AW3918" s="28"/>
    </row>
    <row r="3919" spans="2:49" ht="15.6" x14ac:dyDescent="0.3">
      <c r="B3919" s="9"/>
      <c r="C3919" s="9"/>
      <c r="D3919" s="9"/>
      <c r="E3919" s="9"/>
      <c r="F3919" s="9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5"/>
      <c r="U3919" s="5"/>
      <c r="V3919" s="5"/>
      <c r="W3919" s="5"/>
      <c r="X3919" s="5"/>
      <c r="Y3919" s="5"/>
      <c r="Z3919" s="5"/>
      <c r="AA3919" s="5"/>
      <c r="AB3919" s="5"/>
      <c r="AC3919" s="5"/>
      <c r="AD3919" s="5"/>
      <c r="AE3919" s="5"/>
      <c r="AF3919" s="5"/>
      <c r="AG3919" s="5"/>
      <c r="AH3919" s="5"/>
      <c r="AI3919" s="5"/>
      <c r="AJ3919" s="5"/>
      <c r="AK3919" s="5"/>
      <c r="AL3919" s="5"/>
      <c r="AM3919" s="5"/>
      <c r="AN3919" s="5"/>
      <c r="AO3919" s="5"/>
      <c r="AP3919" s="5"/>
      <c r="AQ3919" s="5"/>
      <c r="AR3919" s="5"/>
      <c r="AS3919" s="5"/>
      <c r="AT3919" s="5"/>
      <c r="AU3919" s="5"/>
      <c r="AV3919" s="28"/>
      <c r="AW3919" s="28"/>
    </row>
    <row r="3920" spans="2:49" ht="15.6" x14ac:dyDescent="0.3">
      <c r="B3920" s="9"/>
      <c r="C3920" s="9"/>
      <c r="D3920" s="9"/>
      <c r="E3920" s="9"/>
      <c r="F3920" s="9"/>
      <c r="G3920" s="5"/>
      <c r="H3920" s="5"/>
      <c r="I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5"/>
      <c r="U3920" s="5"/>
      <c r="V3920" s="5"/>
      <c r="W3920" s="5"/>
      <c r="X3920" s="5"/>
      <c r="Y3920" s="5"/>
      <c r="Z3920" s="5"/>
      <c r="AA3920" s="5"/>
      <c r="AB3920" s="5"/>
      <c r="AC3920" s="5"/>
      <c r="AD3920" s="5"/>
      <c r="AE3920" s="5"/>
      <c r="AF3920" s="5"/>
      <c r="AG3920" s="5"/>
      <c r="AH3920" s="5"/>
      <c r="AI3920" s="5"/>
      <c r="AJ3920" s="5"/>
      <c r="AK3920" s="5"/>
      <c r="AL3920" s="5"/>
      <c r="AM3920" s="5"/>
      <c r="AN3920" s="5"/>
      <c r="AO3920" s="5"/>
      <c r="AP3920" s="5"/>
      <c r="AQ3920" s="5"/>
      <c r="AR3920" s="5"/>
      <c r="AS3920" s="5"/>
      <c r="AT3920" s="5"/>
      <c r="AU3920" s="5"/>
      <c r="AV3920" s="28"/>
      <c r="AW3920" s="28"/>
    </row>
    <row r="3921" spans="2:49" ht="15.6" x14ac:dyDescent="0.3">
      <c r="B3921" s="9"/>
      <c r="C3921" s="9"/>
      <c r="D3921" s="9"/>
      <c r="E3921" s="9"/>
      <c r="F3921" s="9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5"/>
      <c r="U3921" s="5"/>
      <c r="V3921" s="5"/>
      <c r="W3921" s="5"/>
      <c r="X3921" s="5"/>
      <c r="Y3921" s="5"/>
      <c r="Z3921" s="5"/>
      <c r="AA3921" s="5"/>
      <c r="AB3921" s="5"/>
      <c r="AC3921" s="5"/>
      <c r="AD3921" s="5"/>
      <c r="AE3921" s="5"/>
      <c r="AF3921" s="5"/>
      <c r="AG3921" s="5"/>
      <c r="AH3921" s="5"/>
      <c r="AI3921" s="5"/>
      <c r="AJ3921" s="5"/>
      <c r="AK3921" s="5"/>
      <c r="AL3921" s="5"/>
      <c r="AM3921" s="5"/>
      <c r="AN3921" s="5"/>
      <c r="AO3921" s="5"/>
      <c r="AP3921" s="5"/>
      <c r="AQ3921" s="5"/>
      <c r="AR3921" s="5"/>
      <c r="AS3921" s="5"/>
      <c r="AT3921" s="5"/>
      <c r="AU3921" s="5"/>
      <c r="AV3921" s="28"/>
      <c r="AW3921" s="28"/>
    </row>
    <row r="3922" spans="2:49" ht="15.6" x14ac:dyDescent="0.3">
      <c r="B3922" s="9"/>
      <c r="C3922" s="9"/>
      <c r="D3922" s="9"/>
      <c r="E3922" s="9"/>
      <c r="F3922" s="9"/>
      <c r="G3922" s="5"/>
      <c r="H3922" s="5"/>
      <c r="I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5"/>
      <c r="U3922" s="5"/>
      <c r="V3922" s="5"/>
      <c r="W3922" s="5"/>
      <c r="X3922" s="5"/>
      <c r="Y3922" s="5"/>
      <c r="Z3922" s="5"/>
      <c r="AA3922" s="5"/>
      <c r="AB3922" s="5"/>
      <c r="AC3922" s="5"/>
      <c r="AD3922" s="5"/>
      <c r="AE3922" s="5"/>
      <c r="AF3922" s="5"/>
      <c r="AG3922" s="5"/>
      <c r="AH3922" s="5"/>
      <c r="AI3922" s="5"/>
      <c r="AJ3922" s="5"/>
      <c r="AK3922" s="5"/>
      <c r="AL3922" s="5"/>
      <c r="AM3922" s="5"/>
      <c r="AN3922" s="5"/>
      <c r="AO3922" s="5"/>
      <c r="AP3922" s="5"/>
      <c r="AQ3922" s="5"/>
      <c r="AR3922" s="5"/>
      <c r="AS3922" s="5"/>
      <c r="AT3922" s="5"/>
      <c r="AU3922" s="5"/>
      <c r="AV3922" s="28"/>
      <c r="AW3922" s="28"/>
    </row>
    <row r="3923" spans="2:49" ht="15.6" x14ac:dyDescent="0.3">
      <c r="B3923" s="9"/>
      <c r="C3923" s="9"/>
      <c r="D3923" s="9"/>
      <c r="E3923" s="9"/>
      <c r="F3923" s="9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5"/>
      <c r="U3923" s="5"/>
      <c r="V3923" s="5"/>
      <c r="W3923" s="5"/>
      <c r="X3923" s="5"/>
      <c r="Y3923" s="5"/>
      <c r="Z3923" s="5"/>
      <c r="AA3923" s="5"/>
      <c r="AB3923" s="5"/>
      <c r="AC3923" s="5"/>
      <c r="AD3923" s="5"/>
      <c r="AE3923" s="5"/>
      <c r="AF3923" s="5"/>
      <c r="AG3923" s="5"/>
      <c r="AH3923" s="5"/>
      <c r="AI3923" s="5"/>
      <c r="AJ3923" s="5"/>
      <c r="AK3923" s="5"/>
      <c r="AL3923" s="5"/>
      <c r="AM3923" s="5"/>
      <c r="AN3923" s="5"/>
      <c r="AO3923" s="5"/>
      <c r="AP3923" s="5"/>
      <c r="AQ3923" s="5"/>
      <c r="AR3923" s="5"/>
      <c r="AS3923" s="5"/>
      <c r="AT3923" s="5"/>
      <c r="AU3923" s="5"/>
      <c r="AV3923" s="28"/>
      <c r="AW3923" s="28"/>
    </row>
    <row r="3924" spans="2:49" ht="15.6" x14ac:dyDescent="0.3">
      <c r="B3924" s="9"/>
      <c r="C3924" s="9"/>
      <c r="D3924" s="9"/>
      <c r="E3924" s="9"/>
      <c r="F3924" s="9"/>
      <c r="G3924" s="5"/>
      <c r="H3924" s="5"/>
      <c r="I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5"/>
      <c r="U3924" s="5"/>
      <c r="V3924" s="5"/>
      <c r="W3924" s="5"/>
      <c r="X3924" s="5"/>
      <c r="Y3924" s="5"/>
      <c r="Z3924" s="5"/>
      <c r="AA3924" s="5"/>
      <c r="AB3924" s="5"/>
      <c r="AC3924" s="5"/>
      <c r="AD3924" s="5"/>
      <c r="AE3924" s="5"/>
      <c r="AF3924" s="5"/>
      <c r="AG3924" s="5"/>
      <c r="AH3924" s="5"/>
      <c r="AI3924" s="5"/>
      <c r="AJ3924" s="5"/>
      <c r="AK3924" s="5"/>
      <c r="AL3924" s="5"/>
      <c r="AM3924" s="5"/>
      <c r="AN3924" s="5"/>
      <c r="AO3924" s="5"/>
      <c r="AP3924" s="5"/>
      <c r="AQ3924" s="5"/>
      <c r="AR3924" s="5"/>
      <c r="AS3924" s="5"/>
      <c r="AT3924" s="5"/>
      <c r="AU3924" s="5"/>
      <c r="AV3924" s="28"/>
      <c r="AW3924" s="28"/>
    </row>
    <row r="3925" spans="2:49" ht="15.6" x14ac:dyDescent="0.3">
      <c r="B3925" s="9"/>
      <c r="C3925" s="9"/>
      <c r="D3925" s="9"/>
      <c r="E3925" s="9"/>
      <c r="F3925" s="9"/>
      <c r="G3925" s="5"/>
      <c r="H3925" s="5"/>
      <c r="I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5"/>
      <c r="U3925" s="5"/>
      <c r="V3925" s="5"/>
      <c r="W3925" s="5"/>
      <c r="X3925" s="5"/>
      <c r="Y3925" s="5"/>
      <c r="Z3925" s="5"/>
      <c r="AA3925" s="5"/>
      <c r="AB3925" s="5"/>
      <c r="AC3925" s="5"/>
      <c r="AD3925" s="5"/>
      <c r="AE3925" s="5"/>
      <c r="AF3925" s="5"/>
      <c r="AG3925" s="5"/>
      <c r="AH3925" s="5"/>
      <c r="AI3925" s="5"/>
      <c r="AJ3925" s="5"/>
      <c r="AK3925" s="5"/>
      <c r="AL3925" s="5"/>
      <c r="AM3925" s="5"/>
      <c r="AN3925" s="5"/>
      <c r="AO3925" s="5"/>
      <c r="AP3925" s="5"/>
      <c r="AQ3925" s="5"/>
      <c r="AR3925" s="5"/>
      <c r="AS3925" s="5"/>
      <c r="AT3925" s="5"/>
      <c r="AU3925" s="5"/>
      <c r="AV3925" s="28"/>
      <c r="AW3925" s="28"/>
    </row>
    <row r="3926" spans="2:49" ht="15.6" x14ac:dyDescent="0.3">
      <c r="B3926" s="9"/>
      <c r="C3926" s="9"/>
      <c r="D3926" s="9"/>
      <c r="E3926" s="9"/>
      <c r="F3926" s="9"/>
      <c r="G3926" s="5"/>
      <c r="H3926" s="5"/>
      <c r="I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5"/>
      <c r="U3926" s="5"/>
      <c r="V3926" s="5"/>
      <c r="W3926" s="5"/>
      <c r="X3926" s="5"/>
      <c r="Y3926" s="5"/>
      <c r="Z3926" s="5"/>
      <c r="AA3926" s="5"/>
      <c r="AB3926" s="5"/>
      <c r="AC3926" s="5"/>
      <c r="AD3926" s="5"/>
      <c r="AE3926" s="5"/>
      <c r="AF3926" s="5"/>
      <c r="AG3926" s="5"/>
      <c r="AH3926" s="5"/>
      <c r="AI3926" s="5"/>
      <c r="AJ3926" s="5"/>
      <c r="AK3926" s="5"/>
      <c r="AL3926" s="5"/>
      <c r="AM3926" s="5"/>
      <c r="AN3926" s="5"/>
      <c r="AO3926" s="5"/>
      <c r="AP3926" s="5"/>
      <c r="AQ3926" s="5"/>
      <c r="AR3926" s="5"/>
      <c r="AS3926" s="5"/>
      <c r="AT3926" s="5"/>
      <c r="AU3926" s="5"/>
      <c r="AV3926" s="28"/>
      <c r="AW3926" s="28"/>
    </row>
    <row r="3927" spans="2:49" ht="15.6" x14ac:dyDescent="0.3">
      <c r="B3927" s="9"/>
      <c r="C3927" s="9"/>
      <c r="D3927" s="9"/>
      <c r="E3927" s="9"/>
      <c r="F3927" s="9"/>
      <c r="G3927" s="5"/>
      <c r="H3927" s="5"/>
      <c r="I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5"/>
      <c r="U3927" s="5"/>
      <c r="V3927" s="5"/>
      <c r="W3927" s="5"/>
      <c r="X3927" s="5"/>
      <c r="Y3927" s="5"/>
      <c r="Z3927" s="5"/>
      <c r="AA3927" s="5"/>
      <c r="AB3927" s="5"/>
      <c r="AC3927" s="5"/>
      <c r="AD3927" s="5"/>
      <c r="AE3927" s="5"/>
      <c r="AF3927" s="5"/>
      <c r="AG3927" s="5"/>
      <c r="AH3927" s="5"/>
      <c r="AI3927" s="5"/>
      <c r="AJ3927" s="5"/>
      <c r="AK3927" s="5"/>
      <c r="AL3927" s="5"/>
      <c r="AM3927" s="5"/>
      <c r="AN3927" s="5"/>
      <c r="AO3927" s="5"/>
      <c r="AP3927" s="5"/>
      <c r="AQ3927" s="5"/>
      <c r="AR3927" s="5"/>
      <c r="AS3927" s="5"/>
      <c r="AT3927" s="5"/>
      <c r="AU3927" s="5"/>
      <c r="AV3927" s="28"/>
      <c r="AW3927" s="28"/>
    </row>
    <row r="3928" spans="2:49" ht="15.6" x14ac:dyDescent="0.3">
      <c r="B3928" s="9"/>
      <c r="C3928" s="9"/>
      <c r="D3928" s="9"/>
      <c r="E3928" s="9"/>
      <c r="F3928" s="9"/>
      <c r="G3928" s="5"/>
      <c r="H3928" s="5"/>
      <c r="I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5"/>
      <c r="U3928" s="5"/>
      <c r="V3928" s="5"/>
      <c r="W3928" s="5"/>
      <c r="X3928" s="5"/>
      <c r="Y3928" s="5"/>
      <c r="Z3928" s="5"/>
      <c r="AA3928" s="5"/>
      <c r="AB3928" s="5"/>
      <c r="AC3928" s="5"/>
      <c r="AD3928" s="5"/>
      <c r="AE3928" s="5"/>
      <c r="AF3928" s="5"/>
      <c r="AG3928" s="5"/>
      <c r="AH3928" s="5"/>
      <c r="AI3928" s="5"/>
      <c r="AJ3928" s="5"/>
      <c r="AK3928" s="5"/>
      <c r="AL3928" s="5"/>
      <c r="AM3928" s="5"/>
      <c r="AN3928" s="5"/>
      <c r="AO3928" s="5"/>
      <c r="AP3928" s="5"/>
      <c r="AQ3928" s="5"/>
      <c r="AR3928" s="5"/>
      <c r="AS3928" s="5"/>
      <c r="AT3928" s="5"/>
      <c r="AU3928" s="5"/>
      <c r="AV3928" s="28"/>
      <c r="AW3928" s="28"/>
    </row>
    <row r="3929" spans="2:49" ht="15.6" x14ac:dyDescent="0.3">
      <c r="B3929" s="9"/>
      <c r="C3929" s="9"/>
      <c r="D3929" s="9"/>
      <c r="E3929" s="9"/>
      <c r="F3929" s="9"/>
      <c r="G3929" s="5"/>
      <c r="H3929" s="5"/>
      <c r="I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5"/>
      <c r="U3929" s="5"/>
      <c r="V3929" s="5"/>
      <c r="W3929" s="5"/>
      <c r="X3929" s="5"/>
      <c r="Y3929" s="5"/>
      <c r="Z3929" s="5"/>
      <c r="AA3929" s="5"/>
      <c r="AB3929" s="5"/>
      <c r="AC3929" s="5"/>
      <c r="AD3929" s="5"/>
      <c r="AE3929" s="5"/>
      <c r="AF3929" s="5"/>
      <c r="AG3929" s="5"/>
      <c r="AH3929" s="5"/>
      <c r="AI3929" s="5"/>
      <c r="AJ3929" s="5"/>
      <c r="AK3929" s="5"/>
      <c r="AL3929" s="5"/>
      <c r="AM3929" s="5"/>
      <c r="AN3929" s="5"/>
      <c r="AO3929" s="5"/>
      <c r="AP3929" s="5"/>
      <c r="AQ3929" s="5"/>
      <c r="AR3929" s="5"/>
      <c r="AS3929" s="5"/>
      <c r="AT3929" s="5"/>
      <c r="AU3929" s="5"/>
      <c r="AV3929" s="28"/>
      <c r="AW3929" s="28"/>
    </row>
    <row r="3930" spans="2:49" ht="15.6" x14ac:dyDescent="0.3">
      <c r="B3930" s="9"/>
      <c r="C3930" s="9"/>
      <c r="D3930" s="9"/>
      <c r="E3930" s="9"/>
      <c r="F3930" s="9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5"/>
      <c r="U3930" s="5"/>
      <c r="V3930" s="5"/>
      <c r="W3930" s="5"/>
      <c r="X3930" s="5"/>
      <c r="Y3930" s="5"/>
      <c r="Z3930" s="5"/>
      <c r="AA3930" s="5"/>
      <c r="AB3930" s="5"/>
      <c r="AC3930" s="5"/>
      <c r="AD3930" s="5"/>
      <c r="AE3930" s="5"/>
      <c r="AF3930" s="5"/>
      <c r="AG3930" s="5"/>
      <c r="AH3930" s="5"/>
      <c r="AI3930" s="5"/>
      <c r="AJ3930" s="5"/>
      <c r="AK3930" s="5"/>
      <c r="AL3930" s="5"/>
      <c r="AM3930" s="5"/>
      <c r="AN3930" s="5"/>
      <c r="AO3930" s="5"/>
      <c r="AP3930" s="5"/>
      <c r="AQ3930" s="5"/>
      <c r="AR3930" s="5"/>
      <c r="AS3930" s="5"/>
      <c r="AT3930" s="5"/>
      <c r="AU3930" s="5"/>
      <c r="AV3930" s="28"/>
      <c r="AW3930" s="28"/>
    </row>
    <row r="3931" spans="2:49" ht="15.6" x14ac:dyDescent="0.3">
      <c r="B3931" s="9"/>
      <c r="C3931" s="9"/>
      <c r="D3931" s="9"/>
      <c r="E3931" s="9"/>
      <c r="F3931" s="9"/>
      <c r="G3931" s="5"/>
      <c r="H3931" s="5"/>
      <c r="I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5"/>
      <c r="U3931" s="5"/>
      <c r="V3931" s="5"/>
      <c r="W3931" s="5"/>
      <c r="X3931" s="5"/>
      <c r="Y3931" s="5"/>
      <c r="Z3931" s="5"/>
      <c r="AA3931" s="5"/>
      <c r="AB3931" s="5"/>
      <c r="AC3931" s="5"/>
      <c r="AD3931" s="5"/>
      <c r="AE3931" s="5"/>
      <c r="AF3931" s="5"/>
      <c r="AG3931" s="5"/>
      <c r="AH3931" s="5"/>
      <c r="AI3931" s="5"/>
      <c r="AJ3931" s="5"/>
      <c r="AK3931" s="5"/>
      <c r="AL3931" s="5"/>
      <c r="AM3931" s="5"/>
      <c r="AN3931" s="5"/>
      <c r="AO3931" s="5"/>
      <c r="AP3931" s="5"/>
      <c r="AQ3931" s="5"/>
      <c r="AR3931" s="5"/>
      <c r="AS3931" s="5"/>
      <c r="AT3931" s="5"/>
      <c r="AU3931" s="5"/>
      <c r="AV3931" s="28"/>
      <c r="AW3931" s="28"/>
    </row>
    <row r="3932" spans="2:49" ht="15.6" x14ac:dyDescent="0.3">
      <c r="B3932" s="9"/>
      <c r="C3932" s="9"/>
      <c r="D3932" s="9"/>
      <c r="E3932" s="9"/>
      <c r="F3932" s="9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5"/>
      <c r="U3932" s="5"/>
      <c r="V3932" s="5"/>
      <c r="W3932" s="5"/>
      <c r="X3932" s="5"/>
      <c r="Y3932" s="5"/>
      <c r="Z3932" s="5"/>
      <c r="AA3932" s="5"/>
      <c r="AB3932" s="5"/>
      <c r="AC3932" s="5"/>
      <c r="AD3932" s="5"/>
      <c r="AE3932" s="5"/>
      <c r="AF3932" s="5"/>
      <c r="AG3932" s="5"/>
      <c r="AH3932" s="5"/>
      <c r="AI3932" s="5"/>
      <c r="AJ3932" s="5"/>
      <c r="AK3932" s="5"/>
      <c r="AL3932" s="5"/>
      <c r="AM3932" s="5"/>
      <c r="AN3932" s="5"/>
      <c r="AO3932" s="5"/>
      <c r="AP3932" s="5"/>
      <c r="AQ3932" s="5"/>
      <c r="AR3932" s="5"/>
      <c r="AS3932" s="5"/>
      <c r="AT3932" s="5"/>
      <c r="AU3932" s="5"/>
      <c r="AV3932" s="28"/>
      <c r="AW3932" s="28"/>
    </row>
    <row r="3933" spans="2:49" ht="15.6" x14ac:dyDescent="0.3">
      <c r="B3933" s="9"/>
      <c r="C3933" s="9"/>
      <c r="D3933" s="9"/>
      <c r="E3933" s="9"/>
      <c r="F3933" s="9"/>
      <c r="G3933" s="5"/>
      <c r="H3933" s="5"/>
      <c r="I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5"/>
      <c r="U3933" s="5"/>
      <c r="V3933" s="5"/>
      <c r="W3933" s="5"/>
      <c r="X3933" s="5"/>
      <c r="Y3933" s="5"/>
      <c r="Z3933" s="5"/>
      <c r="AA3933" s="5"/>
      <c r="AB3933" s="5"/>
      <c r="AC3933" s="5"/>
      <c r="AD3933" s="5"/>
      <c r="AE3933" s="5"/>
      <c r="AF3933" s="5"/>
      <c r="AG3933" s="5"/>
      <c r="AH3933" s="5"/>
      <c r="AI3933" s="5"/>
      <c r="AJ3933" s="5"/>
      <c r="AK3933" s="5"/>
      <c r="AL3933" s="5"/>
      <c r="AM3933" s="5"/>
      <c r="AN3933" s="5"/>
      <c r="AO3933" s="5"/>
      <c r="AP3933" s="5"/>
      <c r="AQ3933" s="5"/>
      <c r="AR3933" s="5"/>
      <c r="AS3933" s="5"/>
      <c r="AT3933" s="5"/>
      <c r="AU3933" s="5"/>
      <c r="AV3933" s="28"/>
      <c r="AW3933" s="28"/>
    </row>
    <row r="3934" spans="2:49" ht="15.6" x14ac:dyDescent="0.3">
      <c r="B3934" s="9"/>
      <c r="C3934" s="9"/>
      <c r="D3934" s="9"/>
      <c r="E3934" s="9"/>
      <c r="F3934" s="9"/>
      <c r="G3934" s="5"/>
      <c r="H3934" s="5"/>
      <c r="I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5"/>
      <c r="U3934" s="5"/>
      <c r="V3934" s="5"/>
      <c r="W3934" s="5"/>
      <c r="X3934" s="5"/>
      <c r="Y3934" s="5"/>
      <c r="Z3934" s="5"/>
      <c r="AA3934" s="5"/>
      <c r="AB3934" s="5"/>
      <c r="AC3934" s="5"/>
      <c r="AD3934" s="5"/>
      <c r="AE3934" s="5"/>
      <c r="AF3934" s="5"/>
      <c r="AG3934" s="5"/>
      <c r="AH3934" s="5"/>
      <c r="AI3934" s="5"/>
      <c r="AJ3934" s="5"/>
      <c r="AK3934" s="5"/>
      <c r="AL3934" s="5"/>
      <c r="AM3934" s="5"/>
      <c r="AN3934" s="5"/>
      <c r="AO3934" s="5"/>
      <c r="AP3934" s="5"/>
      <c r="AQ3934" s="5"/>
      <c r="AR3934" s="5"/>
      <c r="AS3934" s="5"/>
      <c r="AT3934" s="5"/>
      <c r="AU3934" s="5"/>
      <c r="AV3934" s="28"/>
      <c r="AW3934" s="28"/>
    </row>
    <row r="3935" spans="2:49" ht="15.6" x14ac:dyDescent="0.3">
      <c r="B3935" s="9"/>
      <c r="C3935" s="9"/>
      <c r="D3935" s="9"/>
      <c r="E3935" s="9"/>
      <c r="F3935" s="9"/>
      <c r="G3935" s="5"/>
      <c r="H3935" s="5"/>
      <c r="I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5"/>
      <c r="U3935" s="5"/>
      <c r="V3935" s="5"/>
      <c r="W3935" s="5"/>
      <c r="X3935" s="5"/>
      <c r="Y3935" s="5"/>
      <c r="Z3935" s="5"/>
      <c r="AA3935" s="5"/>
      <c r="AB3935" s="5"/>
      <c r="AC3935" s="5"/>
      <c r="AD3935" s="5"/>
      <c r="AE3935" s="5"/>
      <c r="AF3935" s="5"/>
      <c r="AG3935" s="5"/>
      <c r="AH3935" s="5"/>
      <c r="AI3935" s="5"/>
      <c r="AJ3935" s="5"/>
      <c r="AK3935" s="5"/>
      <c r="AL3935" s="5"/>
      <c r="AM3935" s="5"/>
      <c r="AN3935" s="5"/>
      <c r="AO3935" s="5"/>
      <c r="AP3935" s="5"/>
      <c r="AQ3935" s="5"/>
      <c r="AR3935" s="5"/>
      <c r="AS3935" s="5"/>
      <c r="AT3935" s="5"/>
      <c r="AU3935" s="5"/>
      <c r="AV3935" s="28"/>
      <c r="AW3935" s="28"/>
    </row>
    <row r="3936" spans="2:49" ht="15.6" x14ac:dyDescent="0.3">
      <c r="B3936" s="9"/>
      <c r="C3936" s="9"/>
      <c r="D3936" s="9"/>
      <c r="E3936" s="9"/>
      <c r="F3936" s="9"/>
      <c r="G3936" s="5"/>
      <c r="H3936" s="5"/>
      <c r="I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5"/>
      <c r="U3936" s="5"/>
      <c r="V3936" s="5"/>
      <c r="W3936" s="5"/>
      <c r="X3936" s="5"/>
      <c r="Y3936" s="5"/>
      <c r="Z3936" s="5"/>
      <c r="AA3936" s="5"/>
      <c r="AB3936" s="5"/>
      <c r="AC3936" s="5"/>
      <c r="AD3936" s="5"/>
      <c r="AE3936" s="5"/>
      <c r="AF3936" s="5"/>
      <c r="AG3936" s="5"/>
      <c r="AH3936" s="5"/>
      <c r="AI3936" s="5"/>
      <c r="AJ3936" s="5"/>
      <c r="AK3936" s="5"/>
      <c r="AL3936" s="5"/>
      <c r="AM3936" s="5"/>
      <c r="AN3936" s="5"/>
      <c r="AO3936" s="5"/>
      <c r="AP3936" s="5"/>
      <c r="AQ3936" s="5"/>
      <c r="AR3936" s="5"/>
      <c r="AS3936" s="5"/>
      <c r="AT3936" s="5"/>
      <c r="AU3936" s="5"/>
      <c r="AV3936" s="28"/>
      <c r="AW3936" s="28"/>
    </row>
    <row r="3937" spans="2:49" ht="15.6" x14ac:dyDescent="0.3">
      <c r="B3937" s="9"/>
      <c r="C3937" s="9"/>
      <c r="D3937" s="9"/>
      <c r="E3937" s="9"/>
      <c r="F3937" s="9"/>
      <c r="G3937" s="5"/>
      <c r="H3937" s="5"/>
      <c r="I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5"/>
      <c r="U3937" s="5"/>
      <c r="V3937" s="5"/>
      <c r="W3937" s="5"/>
      <c r="X3937" s="5"/>
      <c r="Y3937" s="5"/>
      <c r="Z3937" s="5"/>
      <c r="AA3937" s="5"/>
      <c r="AB3937" s="5"/>
      <c r="AC3937" s="5"/>
      <c r="AD3937" s="5"/>
      <c r="AE3937" s="5"/>
      <c r="AF3937" s="5"/>
      <c r="AG3937" s="5"/>
      <c r="AH3937" s="5"/>
      <c r="AI3937" s="5"/>
      <c r="AJ3937" s="5"/>
      <c r="AK3937" s="5"/>
      <c r="AL3937" s="5"/>
      <c r="AM3937" s="5"/>
      <c r="AN3937" s="5"/>
      <c r="AO3937" s="5"/>
      <c r="AP3937" s="5"/>
      <c r="AQ3937" s="5"/>
      <c r="AR3937" s="5"/>
      <c r="AS3937" s="5"/>
      <c r="AT3937" s="5"/>
      <c r="AU3937" s="5"/>
      <c r="AV3937" s="28"/>
      <c r="AW3937" s="28"/>
    </row>
    <row r="3938" spans="2:49" ht="15.6" x14ac:dyDescent="0.3">
      <c r="B3938" s="9"/>
      <c r="C3938" s="9"/>
      <c r="D3938" s="9"/>
      <c r="E3938" s="9"/>
      <c r="F3938" s="9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5"/>
      <c r="U3938" s="5"/>
      <c r="V3938" s="5"/>
      <c r="W3938" s="5"/>
      <c r="X3938" s="5"/>
      <c r="Y3938" s="5"/>
      <c r="Z3938" s="5"/>
      <c r="AA3938" s="5"/>
      <c r="AB3938" s="5"/>
      <c r="AC3938" s="5"/>
      <c r="AD3938" s="5"/>
      <c r="AE3938" s="5"/>
      <c r="AF3938" s="5"/>
      <c r="AG3938" s="5"/>
      <c r="AH3938" s="5"/>
      <c r="AI3938" s="5"/>
      <c r="AJ3938" s="5"/>
      <c r="AK3938" s="5"/>
      <c r="AL3938" s="5"/>
      <c r="AM3938" s="5"/>
      <c r="AN3938" s="5"/>
      <c r="AO3938" s="5"/>
      <c r="AP3938" s="5"/>
      <c r="AQ3938" s="5"/>
      <c r="AR3938" s="5"/>
      <c r="AS3938" s="5"/>
      <c r="AT3938" s="5"/>
      <c r="AU3938" s="5"/>
      <c r="AV3938" s="28"/>
      <c r="AW3938" s="28"/>
    </row>
    <row r="3939" spans="2:49" ht="15.6" x14ac:dyDescent="0.3">
      <c r="B3939" s="9"/>
      <c r="C3939" s="9"/>
      <c r="D3939" s="9"/>
      <c r="E3939" s="9"/>
      <c r="F3939" s="9"/>
      <c r="G3939" s="5"/>
      <c r="H3939" s="5"/>
      <c r="I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5"/>
      <c r="U3939" s="5"/>
      <c r="V3939" s="5"/>
      <c r="W3939" s="5"/>
      <c r="X3939" s="5"/>
      <c r="Y3939" s="5"/>
      <c r="Z3939" s="5"/>
      <c r="AA3939" s="5"/>
      <c r="AB3939" s="5"/>
      <c r="AC3939" s="5"/>
      <c r="AD3939" s="5"/>
      <c r="AE3939" s="5"/>
      <c r="AF3939" s="5"/>
      <c r="AG3939" s="5"/>
      <c r="AH3939" s="5"/>
      <c r="AI3939" s="5"/>
      <c r="AJ3939" s="5"/>
      <c r="AK3939" s="5"/>
      <c r="AL3939" s="5"/>
      <c r="AM3939" s="5"/>
      <c r="AN3939" s="5"/>
      <c r="AO3939" s="5"/>
      <c r="AP3939" s="5"/>
      <c r="AQ3939" s="5"/>
      <c r="AR3939" s="5"/>
      <c r="AS3939" s="5"/>
      <c r="AT3939" s="5"/>
      <c r="AU3939" s="5"/>
      <c r="AV3939" s="28"/>
      <c r="AW3939" s="28"/>
    </row>
    <row r="3940" spans="2:49" ht="15.6" x14ac:dyDescent="0.3">
      <c r="B3940" s="9"/>
      <c r="C3940" s="9"/>
      <c r="D3940" s="9"/>
      <c r="E3940" s="9"/>
      <c r="F3940" s="9"/>
      <c r="G3940" s="5"/>
      <c r="H3940" s="5"/>
      <c r="I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5"/>
      <c r="U3940" s="5"/>
      <c r="V3940" s="5"/>
      <c r="W3940" s="5"/>
      <c r="X3940" s="5"/>
      <c r="Y3940" s="5"/>
      <c r="Z3940" s="5"/>
      <c r="AA3940" s="5"/>
      <c r="AB3940" s="5"/>
      <c r="AC3940" s="5"/>
      <c r="AD3940" s="5"/>
      <c r="AE3940" s="5"/>
      <c r="AF3940" s="5"/>
      <c r="AG3940" s="5"/>
      <c r="AH3940" s="5"/>
      <c r="AI3940" s="5"/>
      <c r="AJ3940" s="5"/>
      <c r="AK3940" s="5"/>
      <c r="AL3940" s="5"/>
      <c r="AM3940" s="5"/>
      <c r="AN3940" s="5"/>
      <c r="AO3940" s="5"/>
      <c r="AP3940" s="5"/>
      <c r="AQ3940" s="5"/>
      <c r="AR3940" s="5"/>
      <c r="AS3940" s="5"/>
      <c r="AT3940" s="5"/>
      <c r="AU3940" s="5"/>
      <c r="AV3940" s="28"/>
      <c r="AW3940" s="28"/>
    </row>
    <row r="3941" spans="2:49" ht="15.6" x14ac:dyDescent="0.3">
      <c r="B3941" s="9"/>
      <c r="C3941" s="9"/>
      <c r="D3941" s="9"/>
      <c r="E3941" s="9"/>
      <c r="F3941" s="9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5"/>
      <c r="U3941" s="5"/>
      <c r="V3941" s="5"/>
      <c r="W3941" s="5"/>
      <c r="X3941" s="5"/>
      <c r="Y3941" s="5"/>
      <c r="Z3941" s="5"/>
      <c r="AA3941" s="5"/>
      <c r="AB3941" s="5"/>
      <c r="AC3941" s="5"/>
      <c r="AD3941" s="5"/>
      <c r="AE3941" s="5"/>
      <c r="AF3941" s="5"/>
      <c r="AG3941" s="5"/>
      <c r="AH3941" s="5"/>
      <c r="AI3941" s="5"/>
      <c r="AJ3941" s="5"/>
      <c r="AK3941" s="5"/>
      <c r="AL3941" s="5"/>
      <c r="AM3941" s="5"/>
      <c r="AN3941" s="5"/>
      <c r="AO3941" s="5"/>
      <c r="AP3941" s="5"/>
      <c r="AQ3941" s="5"/>
      <c r="AR3941" s="5"/>
      <c r="AS3941" s="5"/>
      <c r="AT3941" s="5"/>
      <c r="AU3941" s="5"/>
      <c r="AV3941" s="28"/>
      <c r="AW3941" s="28"/>
    </row>
    <row r="3942" spans="2:49" ht="15.6" x14ac:dyDescent="0.3">
      <c r="B3942" s="9"/>
      <c r="C3942" s="9"/>
      <c r="D3942" s="9"/>
      <c r="E3942" s="9"/>
      <c r="F3942" s="9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5"/>
      <c r="U3942" s="5"/>
      <c r="V3942" s="5"/>
      <c r="W3942" s="5"/>
      <c r="X3942" s="5"/>
      <c r="Y3942" s="5"/>
      <c r="Z3942" s="5"/>
      <c r="AA3942" s="5"/>
      <c r="AB3942" s="5"/>
      <c r="AC3942" s="5"/>
      <c r="AD3942" s="5"/>
      <c r="AE3942" s="5"/>
      <c r="AF3942" s="5"/>
      <c r="AG3942" s="5"/>
      <c r="AH3942" s="5"/>
      <c r="AI3942" s="5"/>
      <c r="AJ3942" s="5"/>
      <c r="AK3942" s="5"/>
      <c r="AL3942" s="5"/>
      <c r="AM3942" s="5"/>
      <c r="AN3942" s="5"/>
      <c r="AO3942" s="5"/>
      <c r="AP3942" s="5"/>
      <c r="AQ3942" s="5"/>
      <c r="AR3942" s="5"/>
      <c r="AS3942" s="5"/>
      <c r="AT3942" s="5"/>
      <c r="AU3942" s="5"/>
      <c r="AV3942" s="28"/>
      <c r="AW3942" s="28"/>
    </row>
    <row r="3943" spans="2:49" ht="15.6" x14ac:dyDescent="0.3">
      <c r="B3943" s="9"/>
      <c r="C3943" s="9"/>
      <c r="D3943" s="9"/>
      <c r="E3943" s="9"/>
      <c r="F3943" s="9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5"/>
      <c r="U3943" s="5"/>
      <c r="V3943" s="5"/>
      <c r="W3943" s="5"/>
      <c r="X3943" s="5"/>
      <c r="Y3943" s="5"/>
      <c r="Z3943" s="5"/>
      <c r="AA3943" s="5"/>
      <c r="AB3943" s="5"/>
      <c r="AC3943" s="5"/>
      <c r="AD3943" s="5"/>
      <c r="AE3943" s="5"/>
      <c r="AF3943" s="5"/>
      <c r="AG3943" s="5"/>
      <c r="AH3943" s="5"/>
      <c r="AI3943" s="5"/>
      <c r="AJ3943" s="5"/>
      <c r="AK3943" s="5"/>
      <c r="AL3943" s="5"/>
      <c r="AM3943" s="5"/>
      <c r="AN3943" s="5"/>
      <c r="AO3943" s="5"/>
      <c r="AP3943" s="5"/>
      <c r="AQ3943" s="5"/>
      <c r="AR3943" s="5"/>
      <c r="AS3943" s="5"/>
      <c r="AT3943" s="5"/>
      <c r="AU3943" s="5"/>
      <c r="AV3943" s="28"/>
      <c r="AW3943" s="28"/>
    </row>
    <row r="3944" spans="2:49" ht="15.6" x14ac:dyDescent="0.3">
      <c r="B3944" s="9"/>
      <c r="C3944" s="9"/>
      <c r="D3944" s="9"/>
      <c r="E3944" s="9"/>
      <c r="F3944" s="9"/>
      <c r="G3944" s="5"/>
      <c r="H3944" s="5"/>
      <c r="I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5"/>
      <c r="U3944" s="5"/>
      <c r="V3944" s="5"/>
      <c r="W3944" s="5"/>
      <c r="X3944" s="5"/>
      <c r="Y3944" s="5"/>
      <c r="Z3944" s="5"/>
      <c r="AA3944" s="5"/>
      <c r="AB3944" s="5"/>
      <c r="AC3944" s="5"/>
      <c r="AD3944" s="5"/>
      <c r="AE3944" s="5"/>
      <c r="AF3944" s="5"/>
      <c r="AG3944" s="5"/>
      <c r="AH3944" s="5"/>
      <c r="AI3944" s="5"/>
      <c r="AJ3944" s="5"/>
      <c r="AK3944" s="5"/>
      <c r="AL3944" s="5"/>
      <c r="AM3944" s="5"/>
      <c r="AN3944" s="5"/>
      <c r="AO3944" s="5"/>
      <c r="AP3944" s="5"/>
      <c r="AQ3944" s="5"/>
      <c r="AR3944" s="5"/>
      <c r="AS3944" s="5"/>
      <c r="AT3944" s="5"/>
      <c r="AU3944" s="5"/>
      <c r="AV3944" s="28"/>
      <c r="AW3944" s="28"/>
    </row>
    <row r="3945" spans="2:49" ht="15.6" x14ac:dyDescent="0.3">
      <c r="B3945" s="9"/>
      <c r="C3945" s="9"/>
      <c r="D3945" s="9"/>
      <c r="E3945" s="9"/>
      <c r="F3945" s="9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5"/>
      <c r="U3945" s="5"/>
      <c r="V3945" s="5"/>
      <c r="W3945" s="5"/>
      <c r="X3945" s="5"/>
      <c r="Y3945" s="5"/>
      <c r="Z3945" s="5"/>
      <c r="AA3945" s="5"/>
      <c r="AB3945" s="5"/>
      <c r="AC3945" s="5"/>
      <c r="AD3945" s="5"/>
      <c r="AE3945" s="5"/>
      <c r="AF3945" s="5"/>
      <c r="AG3945" s="5"/>
      <c r="AH3945" s="5"/>
      <c r="AI3945" s="5"/>
      <c r="AJ3945" s="5"/>
      <c r="AK3945" s="5"/>
      <c r="AL3945" s="5"/>
      <c r="AM3945" s="5"/>
      <c r="AN3945" s="5"/>
      <c r="AO3945" s="5"/>
      <c r="AP3945" s="5"/>
      <c r="AQ3945" s="5"/>
      <c r="AR3945" s="5"/>
      <c r="AS3945" s="5"/>
      <c r="AT3945" s="5"/>
      <c r="AU3945" s="5"/>
      <c r="AV3945" s="28"/>
      <c r="AW3945" s="28"/>
    </row>
    <row r="3946" spans="2:49" ht="15.6" x14ac:dyDescent="0.3">
      <c r="B3946" s="9"/>
      <c r="C3946" s="9"/>
      <c r="D3946" s="9"/>
      <c r="E3946" s="9"/>
      <c r="F3946" s="9"/>
      <c r="G3946" s="5"/>
      <c r="H3946" s="5"/>
      <c r="I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5"/>
      <c r="U3946" s="5"/>
      <c r="V3946" s="5"/>
      <c r="W3946" s="5"/>
      <c r="X3946" s="5"/>
      <c r="Y3946" s="5"/>
      <c r="Z3946" s="5"/>
      <c r="AA3946" s="5"/>
      <c r="AB3946" s="5"/>
      <c r="AC3946" s="5"/>
      <c r="AD3946" s="5"/>
      <c r="AE3946" s="5"/>
      <c r="AF3946" s="5"/>
      <c r="AG3946" s="5"/>
      <c r="AH3946" s="5"/>
      <c r="AI3946" s="5"/>
      <c r="AJ3946" s="5"/>
      <c r="AK3946" s="5"/>
      <c r="AL3946" s="5"/>
      <c r="AM3946" s="5"/>
      <c r="AN3946" s="5"/>
      <c r="AO3946" s="5"/>
      <c r="AP3946" s="5"/>
      <c r="AQ3946" s="5"/>
      <c r="AR3946" s="5"/>
      <c r="AS3946" s="5"/>
      <c r="AT3946" s="5"/>
      <c r="AU3946" s="5"/>
      <c r="AV3946" s="28"/>
      <c r="AW3946" s="28"/>
    </row>
    <row r="3947" spans="2:49" ht="15.6" x14ac:dyDescent="0.3">
      <c r="B3947" s="9"/>
      <c r="C3947" s="9"/>
      <c r="D3947" s="9"/>
      <c r="E3947" s="9"/>
      <c r="F3947" s="9"/>
      <c r="G3947" s="5"/>
      <c r="H3947" s="5"/>
      <c r="I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5"/>
      <c r="U3947" s="5"/>
      <c r="V3947" s="5"/>
      <c r="W3947" s="5"/>
      <c r="X3947" s="5"/>
      <c r="Y3947" s="5"/>
      <c r="Z3947" s="5"/>
      <c r="AA3947" s="5"/>
      <c r="AB3947" s="5"/>
      <c r="AC3947" s="5"/>
      <c r="AD3947" s="5"/>
      <c r="AE3947" s="5"/>
      <c r="AF3947" s="5"/>
      <c r="AG3947" s="5"/>
      <c r="AH3947" s="5"/>
      <c r="AI3947" s="5"/>
      <c r="AJ3947" s="5"/>
      <c r="AK3947" s="5"/>
      <c r="AL3947" s="5"/>
      <c r="AM3947" s="5"/>
      <c r="AN3947" s="5"/>
      <c r="AO3947" s="5"/>
      <c r="AP3947" s="5"/>
      <c r="AQ3947" s="5"/>
      <c r="AR3947" s="5"/>
      <c r="AS3947" s="5"/>
      <c r="AT3947" s="5"/>
      <c r="AU3947" s="5"/>
      <c r="AV3947" s="28"/>
      <c r="AW3947" s="28"/>
    </row>
    <row r="3948" spans="2:49" ht="15.6" x14ac:dyDescent="0.3">
      <c r="B3948" s="9"/>
      <c r="C3948" s="9"/>
      <c r="D3948" s="9"/>
      <c r="E3948" s="9"/>
      <c r="F3948" s="9"/>
      <c r="G3948" s="5"/>
      <c r="H3948" s="5"/>
      <c r="I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5"/>
      <c r="U3948" s="5"/>
      <c r="V3948" s="5"/>
      <c r="W3948" s="5"/>
      <c r="X3948" s="5"/>
      <c r="Y3948" s="5"/>
      <c r="Z3948" s="5"/>
      <c r="AA3948" s="5"/>
      <c r="AB3948" s="5"/>
      <c r="AC3948" s="5"/>
      <c r="AD3948" s="5"/>
      <c r="AE3948" s="5"/>
      <c r="AF3948" s="5"/>
      <c r="AG3948" s="5"/>
      <c r="AH3948" s="5"/>
      <c r="AI3948" s="5"/>
      <c r="AJ3948" s="5"/>
      <c r="AK3948" s="5"/>
      <c r="AL3948" s="5"/>
      <c r="AM3948" s="5"/>
      <c r="AN3948" s="5"/>
      <c r="AO3948" s="5"/>
      <c r="AP3948" s="5"/>
      <c r="AQ3948" s="5"/>
      <c r="AR3948" s="5"/>
      <c r="AS3948" s="5"/>
      <c r="AT3948" s="5"/>
      <c r="AU3948" s="5"/>
      <c r="AV3948" s="28"/>
      <c r="AW3948" s="28"/>
    </row>
    <row r="3949" spans="2:49" ht="15.6" x14ac:dyDescent="0.3">
      <c r="B3949" s="9"/>
      <c r="C3949" s="9"/>
      <c r="D3949" s="9"/>
      <c r="E3949" s="9"/>
      <c r="F3949" s="9"/>
      <c r="G3949" s="5"/>
      <c r="H3949" s="5"/>
      <c r="I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5"/>
      <c r="U3949" s="5"/>
      <c r="V3949" s="5"/>
      <c r="W3949" s="5"/>
      <c r="X3949" s="5"/>
      <c r="Y3949" s="5"/>
      <c r="Z3949" s="5"/>
      <c r="AA3949" s="5"/>
      <c r="AB3949" s="5"/>
      <c r="AC3949" s="5"/>
      <c r="AD3949" s="5"/>
      <c r="AE3949" s="5"/>
      <c r="AF3949" s="5"/>
      <c r="AG3949" s="5"/>
      <c r="AH3949" s="5"/>
      <c r="AI3949" s="5"/>
      <c r="AJ3949" s="5"/>
      <c r="AK3949" s="5"/>
      <c r="AL3949" s="5"/>
      <c r="AM3949" s="5"/>
      <c r="AN3949" s="5"/>
      <c r="AO3949" s="5"/>
      <c r="AP3949" s="5"/>
      <c r="AQ3949" s="5"/>
      <c r="AR3949" s="5"/>
      <c r="AS3949" s="5"/>
      <c r="AT3949" s="5"/>
      <c r="AU3949" s="5"/>
      <c r="AV3949" s="28"/>
      <c r="AW3949" s="28"/>
    </row>
    <row r="3950" spans="2:49" ht="15.6" x14ac:dyDescent="0.3">
      <c r="B3950" s="9"/>
      <c r="C3950" s="9"/>
      <c r="D3950" s="9"/>
      <c r="E3950" s="9"/>
      <c r="F3950" s="9"/>
      <c r="G3950" s="5"/>
      <c r="H3950" s="5"/>
      <c r="I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5"/>
      <c r="U3950" s="5"/>
      <c r="V3950" s="5"/>
      <c r="W3950" s="5"/>
      <c r="X3950" s="5"/>
      <c r="Y3950" s="5"/>
      <c r="Z3950" s="5"/>
      <c r="AA3950" s="5"/>
      <c r="AB3950" s="5"/>
      <c r="AC3950" s="5"/>
      <c r="AD3950" s="5"/>
      <c r="AE3950" s="5"/>
      <c r="AF3950" s="5"/>
      <c r="AG3950" s="5"/>
      <c r="AH3950" s="5"/>
      <c r="AI3950" s="5"/>
      <c r="AJ3950" s="5"/>
      <c r="AK3950" s="5"/>
      <c r="AL3950" s="5"/>
      <c r="AM3950" s="5"/>
      <c r="AN3950" s="5"/>
      <c r="AO3950" s="5"/>
      <c r="AP3950" s="5"/>
      <c r="AQ3950" s="5"/>
      <c r="AR3950" s="5"/>
      <c r="AS3950" s="5"/>
      <c r="AT3950" s="5"/>
      <c r="AU3950" s="5"/>
      <c r="AV3950" s="28"/>
      <c r="AW3950" s="28"/>
    </row>
    <row r="3951" spans="2:49" ht="15.6" x14ac:dyDescent="0.3">
      <c r="B3951" s="9"/>
      <c r="C3951" s="9"/>
      <c r="D3951" s="9"/>
      <c r="E3951" s="9"/>
      <c r="F3951" s="9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5"/>
      <c r="U3951" s="5"/>
      <c r="V3951" s="5"/>
      <c r="W3951" s="5"/>
      <c r="X3951" s="5"/>
      <c r="Y3951" s="5"/>
      <c r="Z3951" s="5"/>
      <c r="AA3951" s="5"/>
      <c r="AB3951" s="5"/>
      <c r="AC3951" s="5"/>
      <c r="AD3951" s="5"/>
      <c r="AE3951" s="5"/>
      <c r="AF3951" s="5"/>
      <c r="AG3951" s="5"/>
      <c r="AH3951" s="5"/>
      <c r="AI3951" s="5"/>
      <c r="AJ3951" s="5"/>
      <c r="AK3951" s="5"/>
      <c r="AL3951" s="5"/>
      <c r="AM3951" s="5"/>
      <c r="AN3951" s="5"/>
      <c r="AO3951" s="5"/>
      <c r="AP3951" s="5"/>
      <c r="AQ3951" s="5"/>
      <c r="AR3951" s="5"/>
      <c r="AS3951" s="5"/>
      <c r="AT3951" s="5"/>
      <c r="AU3951" s="5"/>
      <c r="AV3951" s="28"/>
      <c r="AW3951" s="28"/>
    </row>
    <row r="3952" spans="2:49" ht="15.6" x14ac:dyDescent="0.3">
      <c r="B3952" s="9"/>
      <c r="C3952" s="9"/>
      <c r="D3952" s="9"/>
      <c r="E3952" s="9"/>
      <c r="F3952" s="9"/>
      <c r="G3952" s="5"/>
      <c r="H3952" s="5"/>
      <c r="I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5"/>
      <c r="U3952" s="5"/>
      <c r="V3952" s="5"/>
      <c r="W3952" s="5"/>
      <c r="X3952" s="5"/>
      <c r="Y3952" s="5"/>
      <c r="Z3952" s="5"/>
      <c r="AA3952" s="5"/>
      <c r="AB3952" s="5"/>
      <c r="AC3952" s="5"/>
      <c r="AD3952" s="5"/>
      <c r="AE3952" s="5"/>
      <c r="AF3952" s="5"/>
      <c r="AG3952" s="5"/>
      <c r="AH3952" s="5"/>
      <c r="AI3952" s="5"/>
      <c r="AJ3952" s="5"/>
      <c r="AK3952" s="5"/>
      <c r="AL3952" s="5"/>
      <c r="AM3952" s="5"/>
      <c r="AN3952" s="5"/>
      <c r="AO3952" s="5"/>
      <c r="AP3952" s="5"/>
      <c r="AQ3952" s="5"/>
      <c r="AR3952" s="5"/>
      <c r="AS3952" s="5"/>
      <c r="AT3952" s="5"/>
      <c r="AU3952" s="5"/>
      <c r="AV3952" s="28"/>
      <c r="AW3952" s="28"/>
    </row>
    <row r="3953" spans="2:49" ht="15.6" x14ac:dyDescent="0.3">
      <c r="B3953" s="9"/>
      <c r="C3953" s="9"/>
      <c r="D3953" s="9"/>
      <c r="E3953" s="9"/>
      <c r="F3953" s="9"/>
      <c r="G3953" s="5"/>
      <c r="H3953" s="5"/>
      <c r="I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5"/>
      <c r="U3953" s="5"/>
      <c r="V3953" s="5"/>
      <c r="W3953" s="5"/>
      <c r="X3953" s="5"/>
      <c r="Y3953" s="5"/>
      <c r="Z3953" s="5"/>
      <c r="AA3953" s="5"/>
      <c r="AB3953" s="5"/>
      <c r="AC3953" s="5"/>
      <c r="AD3953" s="5"/>
      <c r="AE3953" s="5"/>
      <c r="AF3953" s="5"/>
      <c r="AG3953" s="5"/>
      <c r="AH3953" s="5"/>
      <c r="AI3953" s="5"/>
      <c r="AJ3953" s="5"/>
      <c r="AK3953" s="5"/>
      <c r="AL3953" s="5"/>
      <c r="AM3953" s="5"/>
      <c r="AN3953" s="5"/>
      <c r="AO3953" s="5"/>
      <c r="AP3953" s="5"/>
      <c r="AQ3953" s="5"/>
      <c r="AR3953" s="5"/>
      <c r="AS3953" s="5"/>
      <c r="AT3953" s="5"/>
      <c r="AU3953" s="5"/>
      <c r="AV3953" s="28"/>
      <c r="AW3953" s="28"/>
    </row>
    <row r="3954" spans="2:49" ht="15.6" x14ac:dyDescent="0.3">
      <c r="B3954" s="9"/>
      <c r="C3954" s="9"/>
      <c r="D3954" s="9"/>
      <c r="E3954" s="9"/>
      <c r="F3954" s="9"/>
      <c r="G3954" s="5"/>
      <c r="H3954" s="5"/>
      <c r="I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5"/>
      <c r="U3954" s="5"/>
      <c r="V3954" s="5"/>
      <c r="W3954" s="5"/>
      <c r="X3954" s="5"/>
      <c r="Y3954" s="5"/>
      <c r="Z3954" s="5"/>
      <c r="AA3954" s="5"/>
      <c r="AB3954" s="5"/>
      <c r="AC3954" s="5"/>
      <c r="AD3954" s="5"/>
      <c r="AE3954" s="5"/>
      <c r="AF3954" s="5"/>
      <c r="AG3954" s="5"/>
      <c r="AH3954" s="5"/>
      <c r="AI3954" s="5"/>
      <c r="AJ3954" s="5"/>
      <c r="AK3954" s="5"/>
      <c r="AL3954" s="5"/>
      <c r="AM3954" s="5"/>
      <c r="AN3954" s="5"/>
      <c r="AO3954" s="5"/>
      <c r="AP3954" s="5"/>
      <c r="AQ3954" s="5"/>
      <c r="AR3954" s="5"/>
      <c r="AS3954" s="5"/>
      <c r="AT3954" s="5"/>
      <c r="AU3954" s="5"/>
      <c r="AV3954" s="28"/>
      <c r="AW3954" s="28"/>
    </row>
    <row r="3955" spans="2:49" ht="15.6" x14ac:dyDescent="0.3">
      <c r="B3955" s="9"/>
      <c r="C3955" s="9"/>
      <c r="D3955" s="9"/>
      <c r="E3955" s="9"/>
      <c r="F3955" s="9"/>
      <c r="G3955" s="5"/>
      <c r="H3955" s="5"/>
      <c r="I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5"/>
      <c r="U3955" s="5"/>
      <c r="V3955" s="5"/>
      <c r="W3955" s="5"/>
      <c r="X3955" s="5"/>
      <c r="Y3955" s="5"/>
      <c r="Z3955" s="5"/>
      <c r="AA3955" s="5"/>
      <c r="AB3955" s="5"/>
      <c r="AC3955" s="5"/>
      <c r="AD3955" s="5"/>
      <c r="AE3955" s="5"/>
      <c r="AF3955" s="5"/>
      <c r="AG3955" s="5"/>
      <c r="AH3955" s="5"/>
      <c r="AI3955" s="5"/>
      <c r="AJ3955" s="5"/>
      <c r="AK3955" s="5"/>
      <c r="AL3955" s="5"/>
      <c r="AM3955" s="5"/>
      <c r="AN3955" s="5"/>
      <c r="AO3955" s="5"/>
      <c r="AP3955" s="5"/>
      <c r="AQ3955" s="5"/>
      <c r="AR3955" s="5"/>
      <c r="AS3955" s="5"/>
      <c r="AT3955" s="5"/>
      <c r="AU3955" s="5"/>
      <c r="AV3955" s="28"/>
      <c r="AW3955" s="28"/>
    </row>
    <row r="3956" spans="2:49" ht="15.6" x14ac:dyDescent="0.3">
      <c r="B3956" s="9"/>
      <c r="C3956" s="9"/>
      <c r="D3956" s="9"/>
      <c r="E3956" s="9"/>
      <c r="F3956" s="9"/>
      <c r="G3956" s="5"/>
      <c r="H3956" s="5"/>
      <c r="I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5"/>
      <c r="U3956" s="5"/>
      <c r="V3956" s="5"/>
      <c r="W3956" s="5"/>
      <c r="X3956" s="5"/>
      <c r="Y3956" s="5"/>
      <c r="Z3956" s="5"/>
      <c r="AA3956" s="5"/>
      <c r="AB3956" s="5"/>
      <c r="AC3956" s="5"/>
      <c r="AD3956" s="5"/>
      <c r="AE3956" s="5"/>
      <c r="AF3956" s="5"/>
      <c r="AG3956" s="5"/>
      <c r="AH3956" s="5"/>
      <c r="AI3956" s="5"/>
      <c r="AJ3956" s="5"/>
      <c r="AK3956" s="5"/>
      <c r="AL3956" s="5"/>
      <c r="AM3956" s="5"/>
      <c r="AN3956" s="5"/>
      <c r="AO3956" s="5"/>
      <c r="AP3956" s="5"/>
      <c r="AQ3956" s="5"/>
      <c r="AR3956" s="5"/>
      <c r="AS3956" s="5"/>
      <c r="AT3956" s="5"/>
      <c r="AU3956" s="5"/>
      <c r="AV3956" s="28"/>
      <c r="AW3956" s="28"/>
    </row>
    <row r="3957" spans="2:49" ht="15.6" x14ac:dyDescent="0.3">
      <c r="B3957" s="9"/>
      <c r="C3957" s="9"/>
      <c r="D3957" s="9"/>
      <c r="E3957" s="9"/>
      <c r="F3957" s="9"/>
      <c r="G3957" s="5"/>
      <c r="H3957" s="5"/>
      <c r="I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5"/>
      <c r="U3957" s="5"/>
      <c r="V3957" s="5"/>
      <c r="W3957" s="5"/>
      <c r="X3957" s="5"/>
      <c r="Y3957" s="5"/>
      <c r="Z3957" s="5"/>
      <c r="AA3957" s="5"/>
      <c r="AB3957" s="5"/>
      <c r="AC3957" s="5"/>
      <c r="AD3957" s="5"/>
      <c r="AE3957" s="5"/>
      <c r="AF3957" s="5"/>
      <c r="AG3957" s="5"/>
      <c r="AH3957" s="5"/>
      <c r="AI3957" s="5"/>
      <c r="AJ3957" s="5"/>
      <c r="AK3957" s="5"/>
      <c r="AL3957" s="5"/>
      <c r="AM3957" s="5"/>
      <c r="AN3957" s="5"/>
      <c r="AO3957" s="5"/>
      <c r="AP3957" s="5"/>
      <c r="AQ3957" s="5"/>
      <c r="AR3957" s="5"/>
      <c r="AS3957" s="5"/>
      <c r="AT3957" s="5"/>
      <c r="AU3957" s="5"/>
      <c r="AV3957" s="28"/>
      <c r="AW3957" s="28"/>
    </row>
    <row r="3958" spans="2:49" ht="15.6" x14ac:dyDescent="0.3">
      <c r="B3958" s="9"/>
      <c r="C3958" s="9"/>
      <c r="D3958" s="9"/>
      <c r="E3958" s="9"/>
      <c r="F3958" s="9"/>
      <c r="G3958" s="5"/>
      <c r="H3958" s="5"/>
      <c r="I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5"/>
      <c r="U3958" s="5"/>
      <c r="V3958" s="5"/>
      <c r="W3958" s="5"/>
      <c r="X3958" s="5"/>
      <c r="Y3958" s="5"/>
      <c r="Z3958" s="5"/>
      <c r="AA3958" s="5"/>
      <c r="AB3958" s="5"/>
      <c r="AC3958" s="5"/>
      <c r="AD3958" s="5"/>
      <c r="AE3958" s="5"/>
      <c r="AF3958" s="5"/>
      <c r="AG3958" s="5"/>
      <c r="AH3958" s="5"/>
      <c r="AI3958" s="5"/>
      <c r="AJ3958" s="5"/>
      <c r="AK3958" s="5"/>
      <c r="AL3958" s="5"/>
      <c r="AM3958" s="5"/>
      <c r="AN3958" s="5"/>
      <c r="AO3958" s="5"/>
      <c r="AP3958" s="5"/>
      <c r="AQ3958" s="5"/>
      <c r="AR3958" s="5"/>
      <c r="AS3958" s="5"/>
      <c r="AT3958" s="5"/>
      <c r="AU3958" s="5"/>
      <c r="AV3958" s="28"/>
      <c r="AW3958" s="28"/>
    </row>
    <row r="3959" spans="2:49" ht="15.6" x14ac:dyDescent="0.3">
      <c r="B3959" s="9"/>
      <c r="C3959" s="9"/>
      <c r="D3959" s="9"/>
      <c r="E3959" s="9"/>
      <c r="F3959" s="9"/>
      <c r="G3959" s="5"/>
      <c r="H3959" s="5"/>
      <c r="I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5"/>
      <c r="U3959" s="5"/>
      <c r="V3959" s="5"/>
      <c r="W3959" s="5"/>
      <c r="X3959" s="5"/>
      <c r="Y3959" s="5"/>
      <c r="Z3959" s="5"/>
      <c r="AA3959" s="5"/>
      <c r="AB3959" s="5"/>
      <c r="AC3959" s="5"/>
      <c r="AD3959" s="5"/>
      <c r="AE3959" s="5"/>
      <c r="AF3959" s="5"/>
      <c r="AG3959" s="5"/>
      <c r="AH3959" s="5"/>
      <c r="AI3959" s="5"/>
      <c r="AJ3959" s="5"/>
      <c r="AK3959" s="5"/>
      <c r="AL3959" s="5"/>
      <c r="AM3959" s="5"/>
      <c r="AN3959" s="5"/>
      <c r="AO3959" s="5"/>
      <c r="AP3959" s="5"/>
      <c r="AQ3959" s="5"/>
      <c r="AR3959" s="5"/>
      <c r="AS3959" s="5"/>
      <c r="AT3959" s="5"/>
      <c r="AU3959" s="5"/>
      <c r="AV3959" s="28"/>
      <c r="AW3959" s="28"/>
    </row>
    <row r="3960" spans="2:49" ht="15.6" x14ac:dyDescent="0.3">
      <c r="B3960" s="9"/>
      <c r="C3960" s="9"/>
      <c r="D3960" s="9"/>
      <c r="E3960" s="9"/>
      <c r="F3960" s="9"/>
      <c r="G3960" s="5"/>
      <c r="H3960" s="5"/>
      <c r="I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5"/>
      <c r="U3960" s="5"/>
      <c r="V3960" s="5"/>
      <c r="W3960" s="5"/>
      <c r="X3960" s="5"/>
      <c r="Y3960" s="5"/>
      <c r="Z3960" s="5"/>
      <c r="AA3960" s="5"/>
      <c r="AB3960" s="5"/>
      <c r="AC3960" s="5"/>
      <c r="AD3960" s="5"/>
      <c r="AE3960" s="5"/>
      <c r="AF3960" s="5"/>
      <c r="AG3960" s="5"/>
      <c r="AH3960" s="5"/>
      <c r="AI3960" s="5"/>
      <c r="AJ3960" s="5"/>
      <c r="AK3960" s="5"/>
      <c r="AL3960" s="5"/>
      <c r="AM3960" s="5"/>
      <c r="AN3960" s="5"/>
      <c r="AO3960" s="5"/>
      <c r="AP3960" s="5"/>
      <c r="AQ3960" s="5"/>
      <c r="AR3960" s="5"/>
      <c r="AS3960" s="5"/>
      <c r="AT3960" s="5"/>
      <c r="AU3960" s="5"/>
      <c r="AV3960" s="28"/>
      <c r="AW3960" s="28"/>
    </row>
    <row r="3961" spans="2:49" ht="15.6" x14ac:dyDescent="0.3">
      <c r="B3961" s="9"/>
      <c r="C3961" s="9"/>
      <c r="D3961" s="9"/>
      <c r="E3961" s="9"/>
      <c r="F3961" s="9"/>
      <c r="G3961" s="5"/>
      <c r="H3961" s="5"/>
      <c r="I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5"/>
      <c r="U3961" s="5"/>
      <c r="V3961" s="5"/>
      <c r="W3961" s="5"/>
      <c r="X3961" s="5"/>
      <c r="Y3961" s="5"/>
      <c r="Z3961" s="5"/>
      <c r="AA3961" s="5"/>
      <c r="AB3961" s="5"/>
      <c r="AC3961" s="5"/>
      <c r="AD3961" s="5"/>
      <c r="AE3961" s="5"/>
      <c r="AF3961" s="5"/>
      <c r="AG3961" s="5"/>
      <c r="AH3961" s="5"/>
      <c r="AI3961" s="5"/>
      <c r="AJ3961" s="5"/>
      <c r="AK3961" s="5"/>
      <c r="AL3961" s="5"/>
      <c r="AM3961" s="5"/>
      <c r="AN3961" s="5"/>
      <c r="AO3961" s="5"/>
      <c r="AP3961" s="5"/>
      <c r="AQ3961" s="5"/>
      <c r="AR3961" s="5"/>
      <c r="AS3961" s="5"/>
      <c r="AT3961" s="5"/>
      <c r="AU3961" s="5"/>
      <c r="AV3961" s="28"/>
      <c r="AW3961" s="28"/>
    </row>
    <row r="3962" spans="2:49" ht="15.6" x14ac:dyDescent="0.3">
      <c r="B3962" s="9"/>
      <c r="C3962" s="9"/>
      <c r="D3962" s="9"/>
      <c r="E3962" s="9"/>
      <c r="F3962" s="9"/>
      <c r="G3962" s="5"/>
      <c r="H3962" s="5"/>
      <c r="I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5"/>
      <c r="U3962" s="5"/>
      <c r="V3962" s="5"/>
      <c r="W3962" s="5"/>
      <c r="X3962" s="5"/>
      <c r="Y3962" s="5"/>
      <c r="Z3962" s="5"/>
      <c r="AA3962" s="5"/>
      <c r="AB3962" s="5"/>
      <c r="AC3962" s="5"/>
      <c r="AD3962" s="5"/>
      <c r="AE3962" s="5"/>
      <c r="AF3962" s="5"/>
      <c r="AG3962" s="5"/>
      <c r="AH3962" s="5"/>
      <c r="AI3962" s="5"/>
      <c r="AJ3962" s="5"/>
      <c r="AK3962" s="5"/>
      <c r="AL3962" s="5"/>
      <c r="AM3962" s="5"/>
      <c r="AN3962" s="5"/>
      <c r="AO3962" s="5"/>
      <c r="AP3962" s="5"/>
      <c r="AQ3962" s="5"/>
      <c r="AR3962" s="5"/>
      <c r="AS3962" s="5"/>
      <c r="AT3962" s="5"/>
      <c r="AU3962" s="5"/>
      <c r="AV3962" s="28"/>
      <c r="AW3962" s="28"/>
    </row>
    <row r="3963" spans="2:49" ht="15.6" x14ac:dyDescent="0.3">
      <c r="B3963" s="9"/>
      <c r="C3963" s="9"/>
      <c r="D3963" s="9"/>
      <c r="E3963" s="9"/>
      <c r="F3963" s="9"/>
      <c r="G3963" s="5"/>
      <c r="H3963" s="5"/>
      <c r="I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5"/>
      <c r="U3963" s="5"/>
      <c r="V3963" s="5"/>
      <c r="W3963" s="5"/>
      <c r="X3963" s="5"/>
      <c r="Y3963" s="5"/>
      <c r="Z3963" s="5"/>
      <c r="AA3963" s="5"/>
      <c r="AB3963" s="5"/>
      <c r="AC3963" s="5"/>
      <c r="AD3963" s="5"/>
      <c r="AE3963" s="5"/>
      <c r="AF3963" s="5"/>
      <c r="AG3963" s="5"/>
      <c r="AH3963" s="5"/>
      <c r="AI3963" s="5"/>
      <c r="AJ3963" s="5"/>
      <c r="AK3963" s="5"/>
      <c r="AL3963" s="5"/>
      <c r="AM3963" s="5"/>
      <c r="AN3963" s="5"/>
      <c r="AO3963" s="5"/>
      <c r="AP3963" s="5"/>
      <c r="AQ3963" s="5"/>
      <c r="AR3963" s="5"/>
      <c r="AS3963" s="5"/>
      <c r="AT3963" s="5"/>
      <c r="AU3963" s="5"/>
      <c r="AV3963" s="28"/>
      <c r="AW3963" s="28"/>
    </row>
    <row r="3964" spans="2:49" ht="15.6" x14ac:dyDescent="0.3">
      <c r="B3964" s="9"/>
      <c r="C3964" s="9"/>
      <c r="D3964" s="9"/>
      <c r="E3964" s="9"/>
      <c r="F3964" s="9"/>
      <c r="G3964" s="5"/>
      <c r="H3964" s="5"/>
      <c r="I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5"/>
      <c r="U3964" s="5"/>
      <c r="V3964" s="5"/>
      <c r="W3964" s="5"/>
      <c r="X3964" s="5"/>
      <c r="Y3964" s="5"/>
      <c r="Z3964" s="5"/>
      <c r="AA3964" s="5"/>
      <c r="AB3964" s="5"/>
      <c r="AC3964" s="5"/>
      <c r="AD3964" s="5"/>
      <c r="AE3964" s="5"/>
      <c r="AF3964" s="5"/>
      <c r="AG3964" s="5"/>
      <c r="AH3964" s="5"/>
      <c r="AI3964" s="5"/>
      <c r="AJ3964" s="5"/>
      <c r="AK3964" s="5"/>
      <c r="AL3964" s="5"/>
      <c r="AM3964" s="5"/>
      <c r="AN3964" s="5"/>
      <c r="AO3964" s="5"/>
      <c r="AP3964" s="5"/>
      <c r="AQ3964" s="5"/>
      <c r="AR3964" s="5"/>
      <c r="AS3964" s="5"/>
      <c r="AT3964" s="5"/>
      <c r="AU3964" s="5"/>
      <c r="AV3964" s="28"/>
      <c r="AW3964" s="28"/>
    </row>
    <row r="3965" spans="2:49" ht="15.6" x14ac:dyDescent="0.3">
      <c r="B3965" s="9"/>
      <c r="C3965" s="9"/>
      <c r="D3965" s="9"/>
      <c r="E3965" s="9"/>
      <c r="F3965" s="9"/>
      <c r="G3965" s="5"/>
      <c r="H3965" s="5"/>
      <c r="I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5"/>
      <c r="U3965" s="5"/>
      <c r="V3965" s="5"/>
      <c r="W3965" s="5"/>
      <c r="X3965" s="5"/>
      <c r="Y3965" s="5"/>
      <c r="Z3965" s="5"/>
      <c r="AA3965" s="5"/>
      <c r="AB3965" s="5"/>
      <c r="AC3965" s="5"/>
      <c r="AD3965" s="5"/>
      <c r="AE3965" s="5"/>
      <c r="AF3965" s="5"/>
      <c r="AG3965" s="5"/>
      <c r="AH3965" s="5"/>
      <c r="AI3965" s="5"/>
      <c r="AJ3965" s="5"/>
      <c r="AK3965" s="5"/>
      <c r="AL3965" s="5"/>
      <c r="AM3965" s="5"/>
      <c r="AN3965" s="5"/>
      <c r="AO3965" s="5"/>
      <c r="AP3965" s="5"/>
      <c r="AQ3965" s="5"/>
      <c r="AR3965" s="5"/>
      <c r="AS3965" s="5"/>
      <c r="AT3965" s="5"/>
      <c r="AU3965" s="5"/>
      <c r="AV3965" s="28"/>
      <c r="AW3965" s="28"/>
    </row>
    <row r="3966" spans="2:49" ht="15.6" x14ac:dyDescent="0.3">
      <c r="B3966" s="9"/>
      <c r="C3966" s="9"/>
      <c r="D3966" s="9"/>
      <c r="E3966" s="9"/>
      <c r="F3966" s="9"/>
      <c r="G3966" s="5"/>
      <c r="H3966" s="5"/>
      <c r="I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5"/>
      <c r="U3966" s="5"/>
      <c r="V3966" s="5"/>
      <c r="W3966" s="5"/>
      <c r="X3966" s="5"/>
      <c r="Y3966" s="5"/>
      <c r="Z3966" s="5"/>
      <c r="AA3966" s="5"/>
      <c r="AB3966" s="5"/>
      <c r="AC3966" s="5"/>
      <c r="AD3966" s="5"/>
      <c r="AE3966" s="5"/>
      <c r="AF3966" s="5"/>
      <c r="AG3966" s="5"/>
      <c r="AH3966" s="5"/>
      <c r="AI3966" s="5"/>
      <c r="AJ3966" s="5"/>
      <c r="AK3966" s="5"/>
      <c r="AL3966" s="5"/>
      <c r="AM3966" s="5"/>
      <c r="AN3966" s="5"/>
      <c r="AO3966" s="5"/>
      <c r="AP3966" s="5"/>
      <c r="AQ3966" s="5"/>
      <c r="AR3966" s="5"/>
      <c r="AS3966" s="5"/>
      <c r="AT3966" s="5"/>
      <c r="AU3966" s="5"/>
      <c r="AV3966" s="28"/>
      <c r="AW3966" s="28"/>
    </row>
    <row r="3967" spans="2:49" ht="15.6" x14ac:dyDescent="0.3">
      <c r="B3967" s="9"/>
      <c r="C3967" s="9"/>
      <c r="D3967" s="9"/>
      <c r="E3967" s="9"/>
      <c r="F3967" s="9"/>
      <c r="G3967" s="5"/>
      <c r="H3967" s="5"/>
      <c r="I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5"/>
      <c r="U3967" s="5"/>
      <c r="V3967" s="5"/>
      <c r="W3967" s="5"/>
      <c r="X3967" s="5"/>
      <c r="Y3967" s="5"/>
      <c r="Z3967" s="5"/>
      <c r="AA3967" s="5"/>
      <c r="AB3967" s="5"/>
      <c r="AC3967" s="5"/>
      <c r="AD3967" s="5"/>
      <c r="AE3967" s="5"/>
      <c r="AF3967" s="5"/>
      <c r="AG3967" s="5"/>
      <c r="AH3967" s="5"/>
      <c r="AI3967" s="5"/>
      <c r="AJ3967" s="5"/>
      <c r="AK3967" s="5"/>
      <c r="AL3967" s="5"/>
      <c r="AM3967" s="5"/>
      <c r="AN3967" s="5"/>
      <c r="AO3967" s="5"/>
      <c r="AP3967" s="5"/>
      <c r="AQ3967" s="5"/>
      <c r="AR3967" s="5"/>
      <c r="AS3967" s="5"/>
      <c r="AT3967" s="5"/>
      <c r="AU3967" s="5"/>
      <c r="AV3967" s="28"/>
      <c r="AW3967" s="28"/>
    </row>
    <row r="3968" spans="2:49" ht="15.6" x14ac:dyDescent="0.3">
      <c r="B3968" s="9"/>
      <c r="C3968" s="9"/>
      <c r="D3968" s="9"/>
      <c r="E3968" s="9"/>
      <c r="F3968" s="9"/>
      <c r="G3968" s="5"/>
      <c r="H3968" s="5"/>
      <c r="I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5"/>
      <c r="U3968" s="5"/>
      <c r="V3968" s="5"/>
      <c r="W3968" s="5"/>
      <c r="X3968" s="5"/>
      <c r="Y3968" s="5"/>
      <c r="Z3968" s="5"/>
      <c r="AA3968" s="5"/>
      <c r="AB3968" s="5"/>
      <c r="AC3968" s="5"/>
      <c r="AD3968" s="5"/>
      <c r="AE3968" s="5"/>
      <c r="AF3968" s="5"/>
      <c r="AG3968" s="5"/>
      <c r="AH3968" s="5"/>
      <c r="AI3968" s="5"/>
      <c r="AJ3968" s="5"/>
      <c r="AK3968" s="5"/>
      <c r="AL3968" s="5"/>
      <c r="AM3968" s="5"/>
      <c r="AN3968" s="5"/>
      <c r="AO3968" s="5"/>
      <c r="AP3968" s="5"/>
      <c r="AQ3968" s="5"/>
      <c r="AR3968" s="5"/>
      <c r="AS3968" s="5"/>
      <c r="AT3968" s="5"/>
      <c r="AU3968" s="5"/>
      <c r="AV3968" s="28"/>
      <c r="AW3968" s="28"/>
    </row>
    <row r="3969" spans="2:49" ht="15.6" x14ac:dyDescent="0.3">
      <c r="B3969" s="9"/>
      <c r="C3969" s="9"/>
      <c r="D3969" s="9"/>
      <c r="E3969" s="9"/>
      <c r="F3969" s="9"/>
      <c r="G3969" s="5"/>
      <c r="H3969" s="5"/>
      <c r="I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5"/>
      <c r="U3969" s="5"/>
      <c r="V3969" s="5"/>
      <c r="W3969" s="5"/>
      <c r="X3969" s="5"/>
      <c r="Y3969" s="5"/>
      <c r="Z3969" s="5"/>
      <c r="AA3969" s="5"/>
      <c r="AB3969" s="5"/>
      <c r="AC3969" s="5"/>
      <c r="AD3969" s="5"/>
      <c r="AE3969" s="5"/>
      <c r="AF3969" s="5"/>
      <c r="AG3969" s="5"/>
      <c r="AH3969" s="5"/>
      <c r="AI3969" s="5"/>
      <c r="AJ3969" s="5"/>
      <c r="AK3969" s="5"/>
      <c r="AL3969" s="5"/>
      <c r="AM3969" s="5"/>
      <c r="AN3969" s="5"/>
      <c r="AO3969" s="5"/>
      <c r="AP3969" s="5"/>
      <c r="AQ3969" s="5"/>
      <c r="AR3969" s="5"/>
      <c r="AS3969" s="5"/>
      <c r="AT3969" s="5"/>
      <c r="AU3969" s="5"/>
      <c r="AV3969" s="28"/>
      <c r="AW3969" s="28"/>
    </row>
    <row r="3970" spans="2:49" ht="15.6" x14ac:dyDescent="0.3">
      <c r="B3970" s="9"/>
      <c r="C3970" s="9"/>
      <c r="D3970" s="9"/>
      <c r="E3970" s="9"/>
      <c r="F3970" s="9"/>
      <c r="G3970" s="5"/>
      <c r="H3970" s="5"/>
      <c r="I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5"/>
      <c r="U3970" s="5"/>
      <c r="V3970" s="5"/>
      <c r="W3970" s="5"/>
      <c r="X3970" s="5"/>
      <c r="Y3970" s="5"/>
      <c r="Z3970" s="5"/>
      <c r="AA3970" s="5"/>
      <c r="AB3970" s="5"/>
      <c r="AC3970" s="5"/>
      <c r="AD3970" s="5"/>
      <c r="AE3970" s="5"/>
      <c r="AF3970" s="5"/>
      <c r="AG3970" s="5"/>
      <c r="AH3970" s="5"/>
      <c r="AI3970" s="5"/>
      <c r="AJ3970" s="5"/>
      <c r="AK3970" s="5"/>
      <c r="AL3970" s="5"/>
      <c r="AM3970" s="5"/>
      <c r="AN3970" s="5"/>
      <c r="AO3970" s="5"/>
      <c r="AP3970" s="5"/>
      <c r="AQ3970" s="5"/>
      <c r="AR3970" s="5"/>
      <c r="AS3970" s="5"/>
      <c r="AT3970" s="5"/>
      <c r="AU3970" s="5"/>
      <c r="AV3970" s="28"/>
      <c r="AW3970" s="28"/>
    </row>
    <row r="3971" spans="2:49" ht="15.6" x14ac:dyDescent="0.3">
      <c r="B3971" s="9"/>
      <c r="C3971" s="9"/>
      <c r="D3971" s="9"/>
      <c r="E3971" s="9"/>
      <c r="F3971" s="9"/>
      <c r="G3971" s="5"/>
      <c r="H3971" s="5"/>
      <c r="I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5"/>
      <c r="U3971" s="5"/>
      <c r="V3971" s="5"/>
      <c r="W3971" s="5"/>
      <c r="X3971" s="5"/>
      <c r="Y3971" s="5"/>
      <c r="Z3971" s="5"/>
      <c r="AA3971" s="5"/>
      <c r="AB3971" s="5"/>
      <c r="AC3971" s="5"/>
      <c r="AD3971" s="5"/>
      <c r="AE3971" s="5"/>
      <c r="AF3971" s="5"/>
      <c r="AG3971" s="5"/>
      <c r="AH3971" s="5"/>
      <c r="AI3971" s="5"/>
      <c r="AJ3971" s="5"/>
      <c r="AK3971" s="5"/>
      <c r="AL3971" s="5"/>
      <c r="AM3971" s="5"/>
      <c r="AN3971" s="5"/>
      <c r="AO3971" s="5"/>
      <c r="AP3971" s="5"/>
      <c r="AQ3971" s="5"/>
      <c r="AR3971" s="5"/>
      <c r="AS3971" s="5"/>
      <c r="AT3971" s="5"/>
      <c r="AU3971" s="5"/>
      <c r="AV3971" s="28"/>
      <c r="AW3971" s="28"/>
    </row>
    <row r="3972" spans="2:49" ht="15.6" x14ac:dyDescent="0.3">
      <c r="B3972" s="9"/>
      <c r="C3972" s="9"/>
      <c r="D3972" s="9"/>
      <c r="E3972" s="9"/>
      <c r="F3972" s="9"/>
      <c r="G3972" s="5"/>
      <c r="H3972" s="5"/>
      <c r="I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5"/>
      <c r="U3972" s="5"/>
      <c r="V3972" s="5"/>
      <c r="W3972" s="5"/>
      <c r="X3972" s="5"/>
      <c r="Y3972" s="5"/>
      <c r="Z3972" s="5"/>
      <c r="AA3972" s="5"/>
      <c r="AB3972" s="5"/>
      <c r="AC3972" s="5"/>
      <c r="AD3972" s="5"/>
      <c r="AE3972" s="5"/>
      <c r="AF3972" s="5"/>
      <c r="AG3972" s="5"/>
      <c r="AH3972" s="5"/>
      <c r="AI3972" s="5"/>
      <c r="AJ3972" s="5"/>
      <c r="AK3972" s="5"/>
      <c r="AL3972" s="5"/>
      <c r="AM3972" s="5"/>
      <c r="AN3972" s="5"/>
      <c r="AO3972" s="5"/>
      <c r="AP3972" s="5"/>
      <c r="AQ3972" s="5"/>
      <c r="AR3972" s="5"/>
      <c r="AS3972" s="5"/>
      <c r="AT3972" s="5"/>
      <c r="AU3972" s="5"/>
      <c r="AV3972" s="28"/>
      <c r="AW3972" s="28"/>
    </row>
    <row r="3973" spans="2:49" ht="15.6" x14ac:dyDescent="0.3">
      <c r="B3973" s="9"/>
      <c r="C3973" s="9"/>
      <c r="D3973" s="9"/>
      <c r="E3973" s="9"/>
      <c r="F3973" s="9"/>
      <c r="G3973" s="5"/>
      <c r="H3973" s="5"/>
      <c r="I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5"/>
      <c r="U3973" s="5"/>
      <c r="V3973" s="5"/>
      <c r="W3973" s="5"/>
      <c r="X3973" s="5"/>
      <c r="Y3973" s="5"/>
      <c r="Z3973" s="5"/>
      <c r="AA3973" s="5"/>
      <c r="AB3973" s="5"/>
      <c r="AC3973" s="5"/>
      <c r="AD3973" s="5"/>
      <c r="AE3973" s="5"/>
      <c r="AF3973" s="5"/>
      <c r="AG3973" s="5"/>
      <c r="AH3973" s="5"/>
      <c r="AI3973" s="5"/>
      <c r="AJ3973" s="5"/>
      <c r="AK3973" s="5"/>
      <c r="AL3973" s="5"/>
      <c r="AM3973" s="5"/>
      <c r="AN3973" s="5"/>
      <c r="AO3973" s="5"/>
      <c r="AP3973" s="5"/>
      <c r="AQ3973" s="5"/>
      <c r="AR3973" s="5"/>
      <c r="AS3973" s="5"/>
      <c r="AT3973" s="5"/>
      <c r="AU3973" s="5"/>
      <c r="AV3973" s="28"/>
      <c r="AW3973" s="28"/>
    </row>
    <row r="3974" spans="2:49" ht="15.6" x14ac:dyDescent="0.3">
      <c r="B3974" s="9"/>
      <c r="C3974" s="9"/>
      <c r="D3974" s="9"/>
      <c r="E3974" s="9"/>
      <c r="F3974" s="9"/>
      <c r="G3974" s="5"/>
      <c r="H3974" s="5"/>
      <c r="I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5"/>
      <c r="U3974" s="5"/>
      <c r="V3974" s="5"/>
      <c r="W3974" s="5"/>
      <c r="X3974" s="5"/>
      <c r="Y3974" s="5"/>
      <c r="Z3974" s="5"/>
      <c r="AA3974" s="5"/>
      <c r="AB3974" s="5"/>
      <c r="AC3974" s="5"/>
      <c r="AD3974" s="5"/>
      <c r="AE3974" s="5"/>
      <c r="AF3974" s="5"/>
      <c r="AG3974" s="5"/>
      <c r="AH3974" s="5"/>
      <c r="AI3974" s="5"/>
      <c r="AJ3974" s="5"/>
      <c r="AK3974" s="5"/>
      <c r="AL3974" s="5"/>
      <c r="AM3974" s="5"/>
      <c r="AN3974" s="5"/>
      <c r="AO3974" s="5"/>
      <c r="AP3974" s="5"/>
      <c r="AQ3974" s="5"/>
      <c r="AR3974" s="5"/>
      <c r="AS3974" s="5"/>
      <c r="AT3974" s="5"/>
      <c r="AU3974" s="5"/>
      <c r="AV3974" s="28"/>
      <c r="AW3974" s="28"/>
    </row>
    <row r="3975" spans="2:49" ht="15.6" x14ac:dyDescent="0.3">
      <c r="B3975" s="9"/>
      <c r="C3975" s="9"/>
      <c r="D3975" s="9"/>
      <c r="E3975" s="9"/>
      <c r="F3975" s="9"/>
      <c r="G3975" s="5"/>
      <c r="H3975" s="5"/>
      <c r="I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5"/>
      <c r="U3975" s="5"/>
      <c r="V3975" s="5"/>
      <c r="W3975" s="5"/>
      <c r="X3975" s="5"/>
      <c r="Y3975" s="5"/>
      <c r="Z3975" s="5"/>
      <c r="AA3975" s="5"/>
      <c r="AB3975" s="5"/>
      <c r="AC3975" s="5"/>
      <c r="AD3975" s="5"/>
      <c r="AE3975" s="5"/>
      <c r="AF3975" s="5"/>
      <c r="AG3975" s="5"/>
      <c r="AH3975" s="5"/>
      <c r="AI3975" s="5"/>
      <c r="AJ3975" s="5"/>
      <c r="AK3975" s="5"/>
      <c r="AL3975" s="5"/>
      <c r="AM3975" s="5"/>
      <c r="AN3975" s="5"/>
      <c r="AO3975" s="5"/>
      <c r="AP3975" s="5"/>
      <c r="AQ3975" s="5"/>
      <c r="AR3975" s="5"/>
      <c r="AS3975" s="5"/>
      <c r="AT3975" s="5"/>
      <c r="AU3975" s="5"/>
      <c r="AV3975" s="28"/>
      <c r="AW3975" s="28"/>
    </row>
    <row r="3976" spans="2:49" ht="15.6" x14ac:dyDescent="0.3">
      <c r="B3976" s="9"/>
      <c r="C3976" s="9"/>
      <c r="D3976" s="9"/>
      <c r="E3976" s="9"/>
      <c r="F3976" s="9"/>
      <c r="G3976" s="5"/>
      <c r="H3976" s="5"/>
      <c r="I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5"/>
      <c r="U3976" s="5"/>
      <c r="V3976" s="5"/>
      <c r="W3976" s="5"/>
      <c r="X3976" s="5"/>
      <c r="Y3976" s="5"/>
      <c r="Z3976" s="5"/>
      <c r="AA3976" s="5"/>
      <c r="AB3976" s="5"/>
      <c r="AC3976" s="5"/>
      <c r="AD3976" s="5"/>
      <c r="AE3976" s="5"/>
      <c r="AF3976" s="5"/>
      <c r="AG3976" s="5"/>
      <c r="AH3976" s="5"/>
      <c r="AI3976" s="5"/>
      <c r="AJ3976" s="5"/>
      <c r="AK3976" s="5"/>
      <c r="AL3976" s="5"/>
      <c r="AM3976" s="5"/>
      <c r="AN3976" s="5"/>
      <c r="AO3976" s="5"/>
      <c r="AP3976" s="5"/>
      <c r="AQ3976" s="5"/>
      <c r="AR3976" s="5"/>
      <c r="AS3976" s="5"/>
      <c r="AT3976" s="5"/>
      <c r="AU3976" s="5"/>
      <c r="AV3976" s="28"/>
      <c r="AW3976" s="28"/>
    </row>
    <row r="3977" spans="2:49" ht="15.6" x14ac:dyDescent="0.3">
      <c r="B3977" s="9"/>
      <c r="C3977" s="9"/>
      <c r="D3977" s="9"/>
      <c r="E3977" s="9"/>
      <c r="F3977" s="9"/>
      <c r="G3977" s="5"/>
      <c r="H3977" s="5"/>
      <c r="I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5"/>
      <c r="U3977" s="5"/>
      <c r="V3977" s="5"/>
      <c r="W3977" s="5"/>
      <c r="X3977" s="5"/>
      <c r="Y3977" s="5"/>
      <c r="Z3977" s="5"/>
      <c r="AA3977" s="5"/>
      <c r="AB3977" s="5"/>
      <c r="AC3977" s="5"/>
      <c r="AD3977" s="5"/>
      <c r="AE3977" s="5"/>
      <c r="AF3977" s="5"/>
      <c r="AG3977" s="5"/>
      <c r="AH3977" s="5"/>
      <c r="AI3977" s="5"/>
      <c r="AJ3977" s="5"/>
      <c r="AK3977" s="5"/>
      <c r="AL3977" s="5"/>
      <c r="AM3977" s="5"/>
      <c r="AN3977" s="5"/>
      <c r="AO3977" s="5"/>
      <c r="AP3977" s="5"/>
      <c r="AQ3977" s="5"/>
      <c r="AR3977" s="5"/>
      <c r="AS3977" s="5"/>
      <c r="AT3977" s="5"/>
      <c r="AU3977" s="5"/>
      <c r="AV3977" s="28"/>
      <c r="AW3977" s="28"/>
    </row>
    <row r="3978" spans="2:49" ht="15.6" x14ac:dyDescent="0.3">
      <c r="B3978" s="9"/>
      <c r="C3978" s="9"/>
      <c r="D3978" s="9"/>
      <c r="E3978" s="9"/>
      <c r="F3978" s="9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5"/>
      <c r="U3978" s="5"/>
      <c r="V3978" s="5"/>
      <c r="W3978" s="5"/>
      <c r="X3978" s="5"/>
      <c r="Y3978" s="5"/>
      <c r="Z3978" s="5"/>
      <c r="AA3978" s="5"/>
      <c r="AB3978" s="5"/>
      <c r="AC3978" s="5"/>
      <c r="AD3978" s="5"/>
      <c r="AE3978" s="5"/>
      <c r="AF3978" s="5"/>
      <c r="AG3978" s="5"/>
      <c r="AH3978" s="5"/>
      <c r="AI3978" s="5"/>
      <c r="AJ3978" s="5"/>
      <c r="AK3978" s="5"/>
      <c r="AL3978" s="5"/>
      <c r="AM3978" s="5"/>
      <c r="AN3978" s="5"/>
      <c r="AO3978" s="5"/>
      <c r="AP3978" s="5"/>
      <c r="AQ3978" s="5"/>
      <c r="AR3978" s="5"/>
      <c r="AS3978" s="5"/>
      <c r="AT3978" s="5"/>
      <c r="AU3978" s="5"/>
      <c r="AV3978" s="28"/>
      <c r="AW3978" s="28"/>
    </row>
    <row r="3979" spans="2:49" ht="15.6" x14ac:dyDescent="0.3">
      <c r="B3979" s="9"/>
      <c r="C3979" s="9"/>
      <c r="D3979" s="9"/>
      <c r="E3979" s="9"/>
      <c r="F3979" s="9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5"/>
      <c r="U3979" s="5"/>
      <c r="V3979" s="5"/>
      <c r="W3979" s="5"/>
      <c r="X3979" s="5"/>
      <c r="Y3979" s="5"/>
      <c r="Z3979" s="5"/>
      <c r="AA3979" s="5"/>
      <c r="AB3979" s="5"/>
      <c r="AC3979" s="5"/>
      <c r="AD3979" s="5"/>
      <c r="AE3979" s="5"/>
      <c r="AF3979" s="5"/>
      <c r="AG3979" s="5"/>
      <c r="AH3979" s="5"/>
      <c r="AI3979" s="5"/>
      <c r="AJ3979" s="5"/>
      <c r="AK3979" s="5"/>
      <c r="AL3979" s="5"/>
      <c r="AM3979" s="5"/>
      <c r="AN3979" s="5"/>
      <c r="AO3979" s="5"/>
      <c r="AP3979" s="5"/>
      <c r="AQ3979" s="5"/>
      <c r="AR3979" s="5"/>
      <c r="AS3979" s="5"/>
      <c r="AT3979" s="5"/>
      <c r="AU3979" s="5"/>
      <c r="AV3979" s="28"/>
      <c r="AW3979" s="28"/>
    </row>
    <row r="3980" spans="2:49" ht="15.6" x14ac:dyDescent="0.3">
      <c r="B3980" s="9"/>
      <c r="C3980" s="9"/>
      <c r="D3980" s="9"/>
      <c r="E3980" s="9"/>
      <c r="F3980" s="9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5"/>
      <c r="U3980" s="5"/>
      <c r="V3980" s="5"/>
      <c r="W3980" s="5"/>
      <c r="X3980" s="5"/>
      <c r="Y3980" s="5"/>
      <c r="Z3980" s="5"/>
      <c r="AA3980" s="5"/>
      <c r="AB3980" s="5"/>
      <c r="AC3980" s="5"/>
      <c r="AD3980" s="5"/>
      <c r="AE3980" s="5"/>
      <c r="AF3980" s="5"/>
      <c r="AG3980" s="5"/>
      <c r="AH3980" s="5"/>
      <c r="AI3980" s="5"/>
      <c r="AJ3980" s="5"/>
      <c r="AK3980" s="5"/>
      <c r="AL3980" s="5"/>
      <c r="AM3980" s="5"/>
      <c r="AN3980" s="5"/>
      <c r="AO3980" s="5"/>
      <c r="AP3980" s="5"/>
      <c r="AQ3980" s="5"/>
      <c r="AR3980" s="5"/>
      <c r="AS3980" s="5"/>
      <c r="AT3980" s="5"/>
      <c r="AU3980" s="5"/>
      <c r="AV3980" s="28"/>
      <c r="AW3980" s="28"/>
    </row>
    <row r="3981" spans="2:49" ht="15.6" x14ac:dyDescent="0.3">
      <c r="B3981" s="9"/>
      <c r="C3981" s="9"/>
      <c r="D3981" s="9"/>
      <c r="E3981" s="9"/>
      <c r="F3981" s="9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5"/>
      <c r="U3981" s="5"/>
      <c r="V3981" s="5"/>
      <c r="W3981" s="5"/>
      <c r="X3981" s="5"/>
      <c r="Y3981" s="5"/>
      <c r="Z3981" s="5"/>
      <c r="AA3981" s="5"/>
      <c r="AB3981" s="5"/>
      <c r="AC3981" s="5"/>
      <c r="AD3981" s="5"/>
      <c r="AE3981" s="5"/>
      <c r="AF3981" s="5"/>
      <c r="AG3981" s="5"/>
      <c r="AH3981" s="5"/>
      <c r="AI3981" s="5"/>
      <c r="AJ3981" s="5"/>
      <c r="AK3981" s="5"/>
      <c r="AL3981" s="5"/>
      <c r="AM3981" s="5"/>
      <c r="AN3981" s="5"/>
      <c r="AO3981" s="5"/>
      <c r="AP3981" s="5"/>
      <c r="AQ3981" s="5"/>
      <c r="AR3981" s="5"/>
      <c r="AS3981" s="5"/>
      <c r="AT3981" s="5"/>
      <c r="AU3981" s="5"/>
      <c r="AV3981" s="28"/>
      <c r="AW3981" s="28"/>
    </row>
    <row r="3982" spans="2:49" ht="15.6" x14ac:dyDescent="0.3">
      <c r="B3982" s="9"/>
      <c r="C3982" s="9"/>
      <c r="D3982" s="9"/>
      <c r="E3982" s="9"/>
      <c r="F3982" s="9"/>
      <c r="G3982" s="5"/>
      <c r="H3982" s="5"/>
      <c r="I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5"/>
      <c r="U3982" s="5"/>
      <c r="V3982" s="5"/>
      <c r="W3982" s="5"/>
      <c r="X3982" s="5"/>
      <c r="Y3982" s="5"/>
      <c r="Z3982" s="5"/>
      <c r="AA3982" s="5"/>
      <c r="AB3982" s="5"/>
      <c r="AC3982" s="5"/>
      <c r="AD3982" s="5"/>
      <c r="AE3982" s="5"/>
      <c r="AF3982" s="5"/>
      <c r="AG3982" s="5"/>
      <c r="AH3982" s="5"/>
      <c r="AI3982" s="5"/>
      <c r="AJ3982" s="5"/>
      <c r="AK3982" s="5"/>
      <c r="AL3982" s="5"/>
      <c r="AM3982" s="5"/>
      <c r="AN3982" s="5"/>
      <c r="AO3982" s="5"/>
      <c r="AP3982" s="5"/>
      <c r="AQ3982" s="5"/>
      <c r="AR3982" s="5"/>
      <c r="AS3982" s="5"/>
      <c r="AT3982" s="5"/>
      <c r="AU3982" s="5"/>
      <c r="AV3982" s="28"/>
      <c r="AW3982" s="28"/>
    </row>
    <row r="3983" spans="2:49" ht="15.6" x14ac:dyDescent="0.3">
      <c r="B3983" s="9"/>
      <c r="C3983" s="9"/>
      <c r="D3983" s="9"/>
      <c r="E3983" s="9"/>
      <c r="F3983" s="9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5"/>
      <c r="U3983" s="5"/>
      <c r="V3983" s="5"/>
      <c r="W3983" s="5"/>
      <c r="X3983" s="5"/>
      <c r="Y3983" s="5"/>
      <c r="Z3983" s="5"/>
      <c r="AA3983" s="5"/>
      <c r="AB3983" s="5"/>
      <c r="AC3983" s="5"/>
      <c r="AD3983" s="5"/>
      <c r="AE3983" s="5"/>
      <c r="AF3983" s="5"/>
      <c r="AG3983" s="5"/>
      <c r="AH3983" s="5"/>
      <c r="AI3983" s="5"/>
      <c r="AJ3983" s="5"/>
      <c r="AK3983" s="5"/>
      <c r="AL3983" s="5"/>
      <c r="AM3983" s="5"/>
      <c r="AN3983" s="5"/>
      <c r="AO3983" s="5"/>
      <c r="AP3983" s="5"/>
      <c r="AQ3983" s="5"/>
      <c r="AR3983" s="5"/>
      <c r="AS3983" s="5"/>
      <c r="AT3983" s="5"/>
      <c r="AU3983" s="5"/>
      <c r="AV3983" s="28"/>
      <c r="AW3983" s="28"/>
    </row>
    <row r="3984" spans="2:49" ht="15.6" x14ac:dyDescent="0.3">
      <c r="B3984" s="9"/>
      <c r="C3984" s="9"/>
      <c r="D3984" s="9"/>
      <c r="E3984" s="9"/>
      <c r="F3984" s="9"/>
      <c r="G3984" s="5"/>
      <c r="H3984" s="5"/>
      <c r="I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5"/>
      <c r="U3984" s="5"/>
      <c r="V3984" s="5"/>
      <c r="W3984" s="5"/>
      <c r="X3984" s="5"/>
      <c r="Y3984" s="5"/>
      <c r="Z3984" s="5"/>
      <c r="AA3984" s="5"/>
      <c r="AB3984" s="5"/>
      <c r="AC3984" s="5"/>
      <c r="AD3984" s="5"/>
      <c r="AE3984" s="5"/>
      <c r="AF3984" s="5"/>
      <c r="AG3984" s="5"/>
      <c r="AH3984" s="5"/>
      <c r="AI3984" s="5"/>
      <c r="AJ3984" s="5"/>
      <c r="AK3984" s="5"/>
      <c r="AL3984" s="5"/>
      <c r="AM3984" s="5"/>
      <c r="AN3984" s="5"/>
      <c r="AO3984" s="5"/>
      <c r="AP3984" s="5"/>
      <c r="AQ3984" s="5"/>
      <c r="AR3984" s="5"/>
      <c r="AS3984" s="5"/>
      <c r="AT3984" s="5"/>
      <c r="AU3984" s="5"/>
      <c r="AV3984" s="28"/>
      <c r="AW3984" s="28"/>
    </row>
    <row r="3985" spans="2:49" ht="15.6" x14ac:dyDescent="0.3">
      <c r="B3985" s="9"/>
      <c r="C3985" s="9"/>
      <c r="D3985" s="9"/>
      <c r="E3985" s="9"/>
      <c r="F3985" s="9"/>
      <c r="G3985" s="5"/>
      <c r="H3985" s="5"/>
      <c r="I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5"/>
      <c r="U3985" s="5"/>
      <c r="V3985" s="5"/>
      <c r="W3985" s="5"/>
      <c r="X3985" s="5"/>
      <c r="Y3985" s="5"/>
      <c r="Z3985" s="5"/>
      <c r="AA3985" s="5"/>
      <c r="AB3985" s="5"/>
      <c r="AC3985" s="5"/>
      <c r="AD3985" s="5"/>
      <c r="AE3985" s="5"/>
      <c r="AF3985" s="5"/>
      <c r="AG3985" s="5"/>
      <c r="AH3985" s="5"/>
      <c r="AI3985" s="5"/>
      <c r="AJ3985" s="5"/>
      <c r="AK3985" s="5"/>
      <c r="AL3985" s="5"/>
      <c r="AM3985" s="5"/>
      <c r="AN3985" s="5"/>
      <c r="AO3985" s="5"/>
      <c r="AP3985" s="5"/>
      <c r="AQ3985" s="5"/>
      <c r="AR3985" s="5"/>
      <c r="AS3985" s="5"/>
      <c r="AT3985" s="5"/>
      <c r="AU3985" s="5"/>
      <c r="AV3985" s="28"/>
      <c r="AW3985" s="28"/>
    </row>
    <row r="3986" spans="2:49" ht="15.6" x14ac:dyDescent="0.3">
      <c r="B3986" s="9"/>
      <c r="C3986" s="9"/>
      <c r="D3986" s="9"/>
      <c r="E3986" s="9"/>
      <c r="F3986" s="9"/>
      <c r="G3986" s="5"/>
      <c r="H3986" s="5"/>
      <c r="I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5"/>
      <c r="U3986" s="5"/>
      <c r="V3986" s="5"/>
      <c r="W3986" s="5"/>
      <c r="X3986" s="5"/>
      <c r="Y3986" s="5"/>
      <c r="Z3986" s="5"/>
      <c r="AA3986" s="5"/>
      <c r="AB3986" s="5"/>
      <c r="AC3986" s="5"/>
      <c r="AD3986" s="5"/>
      <c r="AE3986" s="5"/>
      <c r="AF3986" s="5"/>
      <c r="AG3986" s="5"/>
      <c r="AH3986" s="5"/>
      <c r="AI3986" s="5"/>
      <c r="AJ3986" s="5"/>
      <c r="AK3986" s="5"/>
      <c r="AL3986" s="5"/>
      <c r="AM3986" s="5"/>
      <c r="AN3986" s="5"/>
      <c r="AO3986" s="5"/>
      <c r="AP3986" s="5"/>
      <c r="AQ3986" s="5"/>
      <c r="AR3986" s="5"/>
      <c r="AS3986" s="5"/>
      <c r="AT3986" s="5"/>
      <c r="AU3986" s="5"/>
      <c r="AV3986" s="28"/>
      <c r="AW3986" s="28"/>
    </row>
    <row r="3987" spans="2:49" ht="15.6" x14ac:dyDescent="0.3">
      <c r="B3987" s="9"/>
      <c r="C3987" s="9"/>
      <c r="D3987" s="9"/>
      <c r="E3987" s="9"/>
      <c r="F3987" s="9"/>
      <c r="G3987" s="5"/>
      <c r="H3987" s="5"/>
      <c r="I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5"/>
      <c r="U3987" s="5"/>
      <c r="V3987" s="5"/>
      <c r="W3987" s="5"/>
      <c r="X3987" s="5"/>
      <c r="Y3987" s="5"/>
      <c r="Z3987" s="5"/>
      <c r="AA3987" s="5"/>
      <c r="AB3987" s="5"/>
      <c r="AC3987" s="5"/>
      <c r="AD3987" s="5"/>
      <c r="AE3987" s="5"/>
      <c r="AF3987" s="5"/>
      <c r="AG3987" s="5"/>
      <c r="AH3987" s="5"/>
      <c r="AI3987" s="5"/>
      <c r="AJ3987" s="5"/>
      <c r="AK3987" s="5"/>
      <c r="AL3987" s="5"/>
      <c r="AM3987" s="5"/>
      <c r="AN3987" s="5"/>
      <c r="AO3987" s="5"/>
      <c r="AP3987" s="5"/>
      <c r="AQ3987" s="5"/>
      <c r="AR3987" s="5"/>
      <c r="AS3987" s="5"/>
      <c r="AT3987" s="5"/>
      <c r="AU3987" s="5"/>
      <c r="AV3987" s="28"/>
      <c r="AW3987" s="28"/>
    </row>
    <row r="3988" spans="2:49" ht="15.6" x14ac:dyDescent="0.3">
      <c r="B3988" s="9"/>
      <c r="C3988" s="9"/>
      <c r="D3988" s="9"/>
      <c r="E3988" s="9"/>
      <c r="F3988" s="9"/>
      <c r="G3988" s="5"/>
      <c r="H3988" s="5"/>
      <c r="I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5"/>
      <c r="U3988" s="5"/>
      <c r="V3988" s="5"/>
      <c r="W3988" s="5"/>
      <c r="X3988" s="5"/>
      <c r="Y3988" s="5"/>
      <c r="Z3988" s="5"/>
      <c r="AA3988" s="5"/>
      <c r="AB3988" s="5"/>
      <c r="AC3988" s="5"/>
      <c r="AD3988" s="5"/>
      <c r="AE3988" s="5"/>
      <c r="AF3988" s="5"/>
      <c r="AG3988" s="5"/>
      <c r="AH3988" s="5"/>
      <c r="AI3988" s="5"/>
      <c r="AJ3988" s="5"/>
      <c r="AK3988" s="5"/>
      <c r="AL3988" s="5"/>
      <c r="AM3988" s="5"/>
      <c r="AN3988" s="5"/>
      <c r="AO3988" s="5"/>
      <c r="AP3988" s="5"/>
      <c r="AQ3988" s="5"/>
      <c r="AR3988" s="5"/>
      <c r="AS3988" s="5"/>
      <c r="AT3988" s="5"/>
      <c r="AU3988" s="5"/>
      <c r="AV3988" s="28"/>
      <c r="AW3988" s="28"/>
    </row>
    <row r="3989" spans="2:49" ht="15.6" x14ac:dyDescent="0.3">
      <c r="B3989" s="9"/>
      <c r="C3989" s="9"/>
      <c r="D3989" s="9"/>
      <c r="E3989" s="9"/>
      <c r="F3989" s="9"/>
      <c r="G3989" s="5"/>
      <c r="H3989" s="5"/>
      <c r="I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5"/>
      <c r="U3989" s="5"/>
      <c r="V3989" s="5"/>
      <c r="W3989" s="5"/>
      <c r="X3989" s="5"/>
      <c r="Y3989" s="5"/>
      <c r="Z3989" s="5"/>
      <c r="AA3989" s="5"/>
      <c r="AB3989" s="5"/>
      <c r="AC3989" s="5"/>
      <c r="AD3989" s="5"/>
      <c r="AE3989" s="5"/>
      <c r="AF3989" s="5"/>
      <c r="AG3989" s="5"/>
      <c r="AH3989" s="5"/>
      <c r="AI3989" s="5"/>
      <c r="AJ3989" s="5"/>
      <c r="AK3989" s="5"/>
      <c r="AL3989" s="5"/>
      <c r="AM3989" s="5"/>
      <c r="AN3989" s="5"/>
      <c r="AO3989" s="5"/>
      <c r="AP3989" s="5"/>
      <c r="AQ3989" s="5"/>
      <c r="AR3989" s="5"/>
      <c r="AS3989" s="5"/>
      <c r="AT3989" s="5"/>
      <c r="AU3989" s="5"/>
      <c r="AV3989" s="28"/>
      <c r="AW3989" s="28"/>
    </row>
    <row r="3990" spans="2:49" ht="15.6" x14ac:dyDescent="0.3">
      <c r="B3990" s="9"/>
      <c r="C3990" s="9"/>
      <c r="D3990" s="9"/>
      <c r="E3990" s="9"/>
      <c r="F3990" s="9"/>
      <c r="G3990" s="5"/>
      <c r="H3990" s="5"/>
      <c r="I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5"/>
      <c r="U3990" s="5"/>
      <c r="V3990" s="5"/>
      <c r="W3990" s="5"/>
      <c r="X3990" s="5"/>
      <c r="Y3990" s="5"/>
      <c r="Z3990" s="5"/>
      <c r="AA3990" s="5"/>
      <c r="AB3990" s="5"/>
      <c r="AC3990" s="5"/>
      <c r="AD3990" s="5"/>
      <c r="AE3990" s="5"/>
      <c r="AF3990" s="5"/>
      <c r="AG3990" s="5"/>
      <c r="AH3990" s="5"/>
      <c r="AI3990" s="5"/>
      <c r="AJ3990" s="5"/>
      <c r="AK3990" s="5"/>
      <c r="AL3990" s="5"/>
      <c r="AM3990" s="5"/>
      <c r="AN3990" s="5"/>
      <c r="AO3990" s="5"/>
      <c r="AP3990" s="5"/>
      <c r="AQ3990" s="5"/>
      <c r="AR3990" s="5"/>
      <c r="AS3990" s="5"/>
      <c r="AT3990" s="5"/>
      <c r="AU3990" s="5"/>
      <c r="AV3990" s="28"/>
      <c r="AW3990" s="28"/>
    </row>
    <row r="3991" spans="2:49" ht="15.6" x14ac:dyDescent="0.3">
      <c r="B3991" s="9"/>
      <c r="C3991" s="9"/>
      <c r="D3991" s="9"/>
      <c r="E3991" s="9"/>
      <c r="F3991" s="9"/>
      <c r="G3991" s="5"/>
      <c r="H3991" s="5"/>
      <c r="I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5"/>
      <c r="U3991" s="5"/>
      <c r="V3991" s="5"/>
      <c r="W3991" s="5"/>
      <c r="X3991" s="5"/>
      <c r="Y3991" s="5"/>
      <c r="Z3991" s="5"/>
      <c r="AA3991" s="5"/>
      <c r="AB3991" s="5"/>
      <c r="AC3991" s="5"/>
      <c r="AD3991" s="5"/>
      <c r="AE3991" s="5"/>
      <c r="AF3991" s="5"/>
      <c r="AG3991" s="5"/>
      <c r="AH3991" s="5"/>
      <c r="AI3991" s="5"/>
      <c r="AJ3991" s="5"/>
      <c r="AK3991" s="5"/>
      <c r="AL3991" s="5"/>
      <c r="AM3991" s="5"/>
      <c r="AN3991" s="5"/>
      <c r="AO3991" s="5"/>
      <c r="AP3991" s="5"/>
      <c r="AQ3991" s="5"/>
      <c r="AR3991" s="5"/>
      <c r="AS3991" s="5"/>
      <c r="AT3991" s="5"/>
      <c r="AU3991" s="5"/>
      <c r="AV3991" s="28"/>
      <c r="AW3991" s="28"/>
    </row>
    <row r="3992" spans="2:49" ht="15.6" x14ac:dyDescent="0.3">
      <c r="B3992" s="9"/>
      <c r="C3992" s="9"/>
      <c r="D3992" s="9"/>
      <c r="E3992" s="9"/>
      <c r="F3992" s="9"/>
      <c r="G3992" s="5"/>
      <c r="H3992" s="5"/>
      <c r="I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5"/>
      <c r="U3992" s="5"/>
      <c r="V3992" s="5"/>
      <c r="W3992" s="5"/>
      <c r="X3992" s="5"/>
      <c r="Y3992" s="5"/>
      <c r="Z3992" s="5"/>
      <c r="AA3992" s="5"/>
      <c r="AB3992" s="5"/>
      <c r="AC3992" s="5"/>
      <c r="AD3992" s="5"/>
      <c r="AE3992" s="5"/>
      <c r="AF3992" s="5"/>
      <c r="AG3992" s="5"/>
      <c r="AH3992" s="5"/>
      <c r="AI3992" s="5"/>
      <c r="AJ3992" s="5"/>
      <c r="AK3992" s="5"/>
      <c r="AL3992" s="5"/>
      <c r="AM3992" s="5"/>
      <c r="AN3992" s="5"/>
      <c r="AO3992" s="5"/>
      <c r="AP3992" s="5"/>
      <c r="AQ3992" s="5"/>
      <c r="AR3992" s="5"/>
      <c r="AS3992" s="5"/>
      <c r="AT3992" s="5"/>
      <c r="AU3992" s="5"/>
      <c r="AV3992" s="28"/>
      <c r="AW3992" s="28"/>
    </row>
    <row r="3993" spans="2:49" ht="15.6" x14ac:dyDescent="0.3">
      <c r="B3993" s="9"/>
      <c r="C3993" s="9"/>
      <c r="D3993" s="9"/>
      <c r="E3993" s="9"/>
      <c r="F3993" s="9"/>
      <c r="G3993" s="5"/>
      <c r="H3993" s="5"/>
      <c r="I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5"/>
      <c r="U3993" s="5"/>
      <c r="V3993" s="5"/>
      <c r="W3993" s="5"/>
      <c r="X3993" s="5"/>
      <c r="Y3993" s="5"/>
      <c r="Z3993" s="5"/>
      <c r="AA3993" s="5"/>
      <c r="AB3993" s="5"/>
      <c r="AC3993" s="5"/>
      <c r="AD3993" s="5"/>
      <c r="AE3993" s="5"/>
      <c r="AF3993" s="5"/>
      <c r="AG3993" s="5"/>
      <c r="AH3993" s="5"/>
      <c r="AI3993" s="5"/>
      <c r="AJ3993" s="5"/>
      <c r="AK3993" s="5"/>
      <c r="AL3993" s="5"/>
      <c r="AM3993" s="5"/>
      <c r="AN3993" s="5"/>
      <c r="AO3993" s="5"/>
      <c r="AP3993" s="5"/>
      <c r="AQ3993" s="5"/>
      <c r="AR3993" s="5"/>
      <c r="AS3993" s="5"/>
      <c r="AT3993" s="5"/>
      <c r="AU3993" s="5"/>
      <c r="AV3993" s="28"/>
      <c r="AW3993" s="28"/>
    </row>
    <row r="3994" spans="2:49" ht="15.6" x14ac:dyDescent="0.3">
      <c r="B3994" s="9"/>
      <c r="C3994" s="9"/>
      <c r="D3994" s="9"/>
      <c r="E3994" s="9"/>
      <c r="F3994" s="9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5"/>
      <c r="U3994" s="5"/>
      <c r="V3994" s="5"/>
      <c r="W3994" s="5"/>
      <c r="X3994" s="5"/>
      <c r="Y3994" s="5"/>
      <c r="Z3994" s="5"/>
      <c r="AA3994" s="5"/>
      <c r="AB3994" s="5"/>
      <c r="AC3994" s="5"/>
      <c r="AD3994" s="5"/>
      <c r="AE3994" s="5"/>
      <c r="AF3994" s="5"/>
      <c r="AG3994" s="5"/>
      <c r="AH3994" s="5"/>
      <c r="AI3994" s="5"/>
      <c r="AJ3994" s="5"/>
      <c r="AK3994" s="5"/>
      <c r="AL3994" s="5"/>
      <c r="AM3994" s="5"/>
      <c r="AN3994" s="5"/>
      <c r="AO3994" s="5"/>
      <c r="AP3994" s="5"/>
      <c r="AQ3994" s="5"/>
      <c r="AR3994" s="5"/>
      <c r="AS3994" s="5"/>
      <c r="AT3994" s="5"/>
      <c r="AU3994" s="5"/>
      <c r="AV3994" s="28"/>
      <c r="AW3994" s="28"/>
    </row>
    <row r="3995" spans="2:49" ht="15.6" x14ac:dyDescent="0.3">
      <c r="B3995" s="9"/>
      <c r="C3995" s="9"/>
      <c r="D3995" s="9"/>
      <c r="E3995" s="9"/>
      <c r="F3995" s="9"/>
      <c r="G3995" s="5"/>
      <c r="H3995" s="5"/>
      <c r="I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5"/>
      <c r="U3995" s="5"/>
      <c r="V3995" s="5"/>
      <c r="W3995" s="5"/>
      <c r="X3995" s="5"/>
      <c r="Y3995" s="5"/>
      <c r="Z3995" s="5"/>
      <c r="AA3995" s="5"/>
      <c r="AB3995" s="5"/>
      <c r="AC3995" s="5"/>
      <c r="AD3995" s="5"/>
      <c r="AE3995" s="5"/>
      <c r="AF3995" s="5"/>
      <c r="AG3995" s="5"/>
      <c r="AH3995" s="5"/>
      <c r="AI3995" s="5"/>
      <c r="AJ3995" s="5"/>
      <c r="AK3995" s="5"/>
      <c r="AL3995" s="5"/>
      <c r="AM3995" s="5"/>
      <c r="AN3995" s="5"/>
      <c r="AO3995" s="5"/>
      <c r="AP3995" s="5"/>
      <c r="AQ3995" s="5"/>
      <c r="AR3995" s="5"/>
      <c r="AS3995" s="5"/>
      <c r="AT3995" s="5"/>
      <c r="AU3995" s="5"/>
      <c r="AV3995" s="28"/>
      <c r="AW3995" s="28"/>
    </row>
    <row r="3996" spans="2:49" ht="15.6" x14ac:dyDescent="0.3">
      <c r="B3996" s="9"/>
      <c r="C3996" s="9"/>
      <c r="D3996" s="9"/>
      <c r="E3996" s="9"/>
      <c r="F3996" s="9"/>
      <c r="G3996" s="5"/>
      <c r="H3996" s="5"/>
      <c r="I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5"/>
      <c r="U3996" s="5"/>
      <c r="V3996" s="5"/>
      <c r="W3996" s="5"/>
      <c r="X3996" s="5"/>
      <c r="Y3996" s="5"/>
      <c r="Z3996" s="5"/>
      <c r="AA3996" s="5"/>
      <c r="AB3996" s="5"/>
      <c r="AC3996" s="5"/>
      <c r="AD3996" s="5"/>
      <c r="AE3996" s="5"/>
      <c r="AF3996" s="5"/>
      <c r="AG3996" s="5"/>
      <c r="AH3996" s="5"/>
      <c r="AI3996" s="5"/>
      <c r="AJ3996" s="5"/>
      <c r="AK3996" s="5"/>
      <c r="AL3996" s="5"/>
      <c r="AM3996" s="5"/>
      <c r="AN3996" s="5"/>
      <c r="AO3996" s="5"/>
      <c r="AP3996" s="5"/>
      <c r="AQ3996" s="5"/>
      <c r="AR3996" s="5"/>
      <c r="AS3996" s="5"/>
      <c r="AT3996" s="5"/>
      <c r="AU3996" s="5"/>
      <c r="AV3996" s="28"/>
      <c r="AW3996" s="28"/>
    </row>
    <row r="3997" spans="2:49" ht="15.6" x14ac:dyDescent="0.3">
      <c r="B3997" s="9"/>
      <c r="C3997" s="9"/>
      <c r="D3997" s="9"/>
      <c r="E3997" s="9"/>
      <c r="F3997" s="9"/>
      <c r="G3997" s="5"/>
      <c r="H3997" s="5"/>
      <c r="I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5"/>
      <c r="U3997" s="5"/>
      <c r="V3997" s="5"/>
      <c r="W3997" s="5"/>
      <c r="X3997" s="5"/>
      <c r="Y3997" s="5"/>
      <c r="Z3997" s="5"/>
      <c r="AA3997" s="5"/>
      <c r="AB3997" s="5"/>
      <c r="AC3997" s="5"/>
      <c r="AD3997" s="5"/>
      <c r="AE3997" s="5"/>
      <c r="AF3997" s="5"/>
      <c r="AG3997" s="5"/>
      <c r="AH3997" s="5"/>
      <c r="AI3997" s="5"/>
      <c r="AJ3997" s="5"/>
      <c r="AK3997" s="5"/>
      <c r="AL3997" s="5"/>
      <c r="AM3997" s="5"/>
      <c r="AN3997" s="5"/>
      <c r="AO3997" s="5"/>
      <c r="AP3997" s="5"/>
      <c r="AQ3997" s="5"/>
      <c r="AR3997" s="5"/>
      <c r="AS3997" s="5"/>
      <c r="AT3997" s="5"/>
      <c r="AU3997" s="5"/>
      <c r="AV3997" s="28"/>
      <c r="AW3997" s="28"/>
    </row>
    <row r="3998" spans="2:49" ht="15.6" x14ac:dyDescent="0.3">
      <c r="B3998" s="9"/>
      <c r="C3998" s="9"/>
      <c r="D3998" s="9"/>
      <c r="E3998" s="9"/>
      <c r="F3998" s="9"/>
      <c r="G3998" s="5"/>
      <c r="H3998" s="5"/>
      <c r="I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5"/>
      <c r="U3998" s="5"/>
      <c r="V3998" s="5"/>
      <c r="W3998" s="5"/>
      <c r="X3998" s="5"/>
      <c r="Y3998" s="5"/>
      <c r="Z3998" s="5"/>
      <c r="AA3998" s="5"/>
      <c r="AB3998" s="5"/>
      <c r="AC3998" s="5"/>
      <c r="AD3998" s="5"/>
      <c r="AE3998" s="5"/>
      <c r="AF3998" s="5"/>
      <c r="AG3998" s="5"/>
      <c r="AH3998" s="5"/>
      <c r="AI3998" s="5"/>
      <c r="AJ3998" s="5"/>
      <c r="AK3998" s="5"/>
      <c r="AL3998" s="5"/>
      <c r="AM3998" s="5"/>
      <c r="AN3998" s="5"/>
      <c r="AO3998" s="5"/>
      <c r="AP3998" s="5"/>
      <c r="AQ3998" s="5"/>
      <c r="AR3998" s="5"/>
      <c r="AS3998" s="5"/>
      <c r="AT3998" s="5"/>
      <c r="AU3998" s="5"/>
      <c r="AV3998" s="28"/>
      <c r="AW3998" s="28"/>
    </row>
  </sheetData>
  <mergeCells count="1">
    <mergeCell ref="BD16:BG16"/>
  </mergeCells>
  <phoneticPr fontId="5" type="noConversion"/>
  <conditionalFormatting sqref="M1:V1 Z1:AB1 AH1:AO1 AU3:AW16 M18:V1048576 Z18:AB1048576 AH18:AO1048576 AU18:AW1048576">
    <cfRule type="cellIs" dxfId="48" priority="29" operator="greaterThanOrEqual">
      <formula>M$3</formula>
    </cfRule>
    <cfRule type="cellIs" dxfId="47" priority="30" operator="greaterThanOrEqual">
      <formula>M$4</formula>
    </cfRule>
    <cfRule type="cellIs" dxfId="46" priority="31" operator="greaterThanOrEqual">
      <formula>M$5</formula>
    </cfRule>
    <cfRule type="cellIs" dxfId="45" priority="32" operator="greaterThanOrEqual">
      <formula>M$6</formula>
    </cfRule>
  </conditionalFormatting>
  <conditionalFormatting sqref="M3:V13 Z3:AB13 AH3:AO13">
    <cfRule type="cellIs" dxfId="44" priority="17" operator="greaterThanOrEqual">
      <formula>M$3</formula>
    </cfRule>
    <cfRule type="cellIs" dxfId="43" priority="18" operator="greaterThanOrEqual">
      <formula>M$4</formula>
    </cfRule>
    <cfRule type="cellIs" dxfId="42" priority="19" operator="greaterThanOrEqual">
      <formula>M$5</formula>
    </cfRule>
    <cfRule type="cellIs" dxfId="41" priority="20" operator="greaterThanOrEqual">
      <formula>M$6</formula>
    </cfRule>
  </conditionalFormatting>
  <conditionalFormatting sqref="M14:V16 Z14:AB16 AH14:AO16">
    <cfRule type="cellIs" dxfId="40" priority="9" operator="greaterThanOrEqual">
      <formula>M$3</formula>
    </cfRule>
    <cfRule type="cellIs" dxfId="39" priority="10" operator="greaterThanOrEqual">
      <formula>M$4</formula>
    </cfRule>
    <cfRule type="cellIs" dxfId="38" priority="11" operator="greaterThanOrEqual">
      <formula>M$5</formula>
    </cfRule>
    <cfRule type="cellIs" dxfId="37" priority="12" operator="greaterThanOrEqual">
      <formula>M$6</formula>
    </cfRule>
  </conditionalFormatting>
  <conditionalFormatting sqref="W1:Y1 AC1:AG1 AP1:AT1 W18:Y1048576 AC18:AG1048576 AP18:AT1048576">
    <cfRule type="cellIs" dxfId="36" priority="25" operator="lessThanOrEqual">
      <formula>W$3</formula>
    </cfRule>
    <cfRule type="cellIs" dxfId="35" priority="26" operator="lessThanOrEqual">
      <formula>W$4</formula>
    </cfRule>
    <cfRule type="cellIs" dxfId="34" priority="27" operator="lessThanOrEqual">
      <formula>W$5</formula>
    </cfRule>
    <cfRule type="cellIs" dxfId="33" priority="28" operator="lessThanOrEqual">
      <formula>W$6</formula>
    </cfRule>
  </conditionalFormatting>
  <conditionalFormatting sqref="W3:Y13 AC3:AF13 AP3:AT13">
    <cfRule type="cellIs" dxfId="32" priority="13" operator="lessThanOrEqual">
      <formula>W$3</formula>
    </cfRule>
    <cfRule type="cellIs" dxfId="31" priority="14" operator="lessThanOrEqual">
      <formula>W$4</formula>
    </cfRule>
    <cfRule type="cellIs" dxfId="30" priority="15" operator="lessThanOrEqual">
      <formula>W$5</formula>
    </cfRule>
    <cfRule type="cellIs" dxfId="29" priority="16" operator="lessThanOrEqual">
      <formula>W$6</formula>
    </cfRule>
  </conditionalFormatting>
  <conditionalFormatting sqref="W14:Y16 AC14:AG16 AP14:AT16">
    <cfRule type="cellIs" dxfId="28" priority="5" operator="lessThanOrEqual">
      <formula>W$3</formula>
    </cfRule>
    <cfRule type="cellIs" dxfId="27" priority="6" operator="lessThanOrEqual">
      <formula>W$4</formula>
    </cfRule>
    <cfRule type="cellIs" dxfId="26" priority="7" operator="lessThanOrEqual">
      <formula>W$5</formula>
    </cfRule>
    <cfRule type="cellIs" dxfId="25" priority="8" operator="lessThanOrEqual">
      <formula>W$6</formula>
    </cfRule>
  </conditionalFormatting>
  <conditionalFormatting sqref="AG3:AG13">
    <cfRule type="cellIs" dxfId="24" priority="1" operator="lessThanOrEqual">
      <formula>AG$3</formula>
    </cfRule>
    <cfRule type="cellIs" dxfId="23" priority="2" operator="lessThanOrEqual">
      <formula>AG$4</formula>
    </cfRule>
    <cfRule type="cellIs" dxfId="22" priority="3" operator="lessThanOrEqual">
      <formula>AG$5</formula>
    </cfRule>
    <cfRule type="cellIs" dxfId="21" priority="4" operator="lessThanOrEqual">
      <formula>AG$6</formula>
    </cfRule>
  </conditionalFormatting>
  <conditionalFormatting sqref="AU1:AW1">
    <cfRule type="cellIs" dxfId="20" priority="21" operator="greaterThanOrEqual">
      <formula>AU$3</formula>
    </cfRule>
    <cfRule type="cellIs" dxfId="19" priority="22" operator="greaterThanOrEqual">
      <formula>AU$4</formula>
    </cfRule>
    <cfRule type="cellIs" dxfId="18" priority="23" operator="greaterThanOrEqual">
      <formula>AU$5</formula>
    </cfRule>
    <cfRule type="cellIs" dxfId="17" priority="24" operator="greaterThanOrEqual">
      <formula>AU$6</formula>
    </cfRule>
  </conditionalFormatting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7B34-3C5C-440E-AF7B-3396C5311E95}">
  <dimension ref="A1"/>
  <sheetViews>
    <sheetView workbookViewId="0">
      <selection activeCell="D23" sqref="D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Mumblebone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Smith</dc:creator>
  <cp:lastModifiedBy>Chad Taylor</cp:lastModifiedBy>
  <dcterms:created xsi:type="dcterms:W3CDTF">2025-09-24T06:34:08Z</dcterms:created>
  <dcterms:modified xsi:type="dcterms:W3CDTF">2025-09-24T22:44:42Z</dcterms:modified>
</cp:coreProperties>
</file>